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PRIHODA'!$A$1:$K$50</definedName>
  </definedNames>
  <calcPr fullCalcOnLoad="1"/>
</workbook>
</file>

<file path=xl/sharedStrings.xml><?xml version="1.0" encoding="utf-8"?>
<sst xmlns="http://schemas.openxmlformats.org/spreadsheetml/2006/main" count="169" uniqueCount="78">
  <si>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</si>
  <si>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</si>
  <si>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</si>
  <si>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</si>
  <si>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</si>
  <si>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</si>
  <si>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</si>
  <si>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</si>
  <si>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</si>
  <si>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Ukupno (po izvorima)</t>
  </si>
  <si>
    <t>Šifra</t>
  </si>
  <si>
    <t>Naziv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</si>
  <si>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</si>
  <si>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</si>
  <si>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</si>
  <si>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</si>
  <si>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</si>
  <si>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</si>
  <si>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</si>
  <si>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</si>
  <si>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</si>
  <si>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</si>
  <si>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</si>
  <si>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</si>
  <si>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</si>
  <si>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</si>
  <si>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</si>
  <si>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</si>
  <si>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</si>
  <si>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</si>
  <si>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</si>
  <si>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</si>
  <si>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</si>
  <si>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 prihodi i primici za 2021.</t>
  </si>
  <si>
    <t>Ukupno prihodi i primici za 2022.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</si>
  <si>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</si>
  <si>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</si>
  <si>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</si>
  <si>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</si>
  <si>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</si>
  <si>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</si>
  <si>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</si>
  <si>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</si>
  <si>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</si>
  <si>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</si>
  <si>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PRIJEDLOG PLANA ZA 2022. (druga razina računskog plana)</t>
  </si>
  <si>
    <t>Opći prihodi i primici       (izvor 011 sredstva MŽ)</t>
  </si>
  <si>
    <t>Vlastiti prihodi (izvor 031 vlastiti prihodi)</t>
  </si>
  <si>
    <t>Prihodi za posebne namjene (izvor 043)</t>
  </si>
  <si>
    <t>Decentralizirana sredstva (izvor 044)</t>
  </si>
  <si>
    <t>Pomoći EU (izvor 051)</t>
  </si>
  <si>
    <t>Ostale pomoći (izvor 052)</t>
  </si>
  <si>
    <t>Donacije (izvor 061)</t>
  </si>
  <si>
    <t>Prihodi od nefinancijske imovine i nadoknade šteta s osnova osiguranja (izvor 071)</t>
  </si>
  <si>
    <t>Namjenski primici od zaduživanja (izvor 081)</t>
  </si>
  <si>
    <t>Axx</t>
  </si>
  <si>
    <t>2022. (druga razina računskog plana)</t>
  </si>
  <si>
    <r>
      <t xml:space="preserve">PLAN RASHODA I IZDATAKA </t>
    </r>
    <r>
      <rPr>
        <b/>
        <sz val="14"/>
        <color indexed="10"/>
        <rFont val="Arial"/>
        <family val="2"/>
      </rPr>
      <t>(ukoliko neka konta nisu navedena potrebno je uvrstiti u tablicu i pribrojiti rashodima)</t>
    </r>
  </si>
  <si>
    <r>
      <t xml:space="preserve">PLAN PRIHODA I PRIMITAKA </t>
    </r>
    <r>
      <rPr>
        <b/>
        <sz val="14"/>
        <color indexed="10"/>
        <rFont val="Arial"/>
        <family val="2"/>
      </rPr>
      <t>(četvrta razina računskog plana, ukoliko neka konta nisu navedena potrebno je uvrstiti u tablicu i pribrojiti prihodima)</t>
    </r>
  </si>
  <si>
    <t>Izdaci za financijsku imovinu i otplate zajmova</t>
  </si>
  <si>
    <t>Izdaci za otplatu glavnice primljenih zajmova</t>
  </si>
  <si>
    <t>Pomoći proračunskim korisnicima temeljem prijenosa EU sredstava (izvor-51 asistenti)</t>
  </si>
  <si>
    <t>PRIJEDLOG PLANA ZA 2021. (četvrta razina računskog plana)</t>
  </si>
  <si>
    <t>2021.</t>
  </si>
  <si>
    <t>2023. (druga razina računskog plana)</t>
  </si>
  <si>
    <r>
      <t xml:space="preserve">PRIJEDLOG FINANCIJSKOG PLANA (proračunski korisnik) ZA 2021. </t>
    </r>
    <r>
      <rPr>
        <b/>
        <sz val="14"/>
        <color indexed="10"/>
        <rFont val="Arial"/>
        <family val="2"/>
      </rPr>
      <t>(4 razina)</t>
    </r>
    <r>
      <rPr>
        <b/>
        <sz val="14"/>
        <color indexed="8"/>
        <rFont val="Arial"/>
        <family val="2"/>
      </rPr>
      <t xml:space="preserve"> I                                                                                                                                                PROJEKCIJA PLANA ZA  2022. I 2023. </t>
    </r>
    <r>
      <rPr>
        <b/>
        <sz val="14"/>
        <color indexed="10"/>
        <rFont val="Arial"/>
        <family val="2"/>
      </rPr>
      <t>(2 razina)</t>
    </r>
    <r>
      <rPr>
        <b/>
        <sz val="14"/>
        <color indexed="8"/>
        <rFont val="Arial"/>
        <family val="2"/>
      </rPr>
      <t xml:space="preserve"> GODINU </t>
    </r>
  </si>
  <si>
    <t>Prijedlog plana 
za 2021.</t>
  </si>
  <si>
    <t>Projekcija plana
za 2022.</t>
  </si>
  <si>
    <t>Projekcija plana 
za 2023.</t>
  </si>
  <si>
    <t>Pomoći proračunskim korisnicima temeljem prijenosa EU sredstava (izvor 051 - asistenti)</t>
  </si>
  <si>
    <t>PRIJEDLOG PLANA ZA 2023. (druga razina računskog plana)</t>
  </si>
  <si>
    <t>Ukupno prihodi i primici za 2023.</t>
  </si>
  <si>
    <t>Knjige, umjetnička djela i otale izložbene vrijednosti</t>
  </si>
  <si>
    <t>3+4</t>
  </si>
  <si>
    <t>Ostali nespomenuti rashodi poslovanja</t>
  </si>
  <si>
    <t>Posrojenje i oprema</t>
  </si>
  <si>
    <t>Rashod za nabavu proizvedene dugotrajne imovine</t>
  </si>
  <si>
    <t>Rashod za nabavu nefinancijske imovine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</si>
</sst>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#,##0.00\ _k_n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1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27" xfId="0" applyNumberFormat="1" applyFont="1" applyFill="1" applyBorder="1" applyAlignment="1" applyProtection="1">
      <alignment horizontal="center"/>
      <protection/>
    </xf>
    <xf numFmtId="0" fontId="25" fillId="0" borderId="27" xfId="0" applyNumberFormat="1" applyFont="1" applyFill="1" applyBorder="1" applyAlignment="1" applyProtection="1">
      <alignment wrapText="1"/>
      <protection/>
    </xf>
    <xf numFmtId="0" fontId="25" fillId="0" borderId="27" xfId="0" applyNumberFormat="1" applyFont="1" applyFill="1" applyBorder="1" applyAlignment="1" applyProtection="1">
      <alignment/>
      <protection/>
    </xf>
    <xf numFmtId="0" fontId="25" fillId="0" borderId="28" xfId="0" applyNumberFormat="1" applyFont="1" applyFill="1" applyBorder="1" applyAlignment="1" applyProtection="1">
      <alignment horizontal="center"/>
      <protection/>
    </xf>
    <xf numFmtId="0" fontId="38" fillId="0" borderId="28" xfId="0" applyNumberFormat="1" applyFont="1" applyFill="1" applyBorder="1" applyAlignment="1" applyProtection="1">
      <alignment wrapText="1"/>
      <protection/>
    </xf>
    <xf numFmtId="0" fontId="25" fillId="0" borderId="28" xfId="0" applyNumberFormat="1" applyFont="1" applyFill="1" applyBorder="1" applyAlignment="1" applyProtection="1">
      <alignment/>
      <protection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25" fillId="0" borderId="29" xfId="0" applyNumberFormat="1" applyFont="1" applyFill="1" applyBorder="1" applyAlignment="1" applyProtection="1">
      <alignment wrapText="1"/>
      <protection/>
    </xf>
    <xf numFmtId="0" fontId="25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left"/>
      <protection/>
    </xf>
    <xf numFmtId="0" fontId="26" fillId="0" borderId="29" xfId="0" applyNumberFormat="1" applyFont="1" applyFill="1" applyBorder="1" applyAlignment="1" applyProtection="1">
      <alignment wrapText="1"/>
      <protection/>
    </xf>
    <xf numFmtId="0" fontId="26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6" fillId="0" borderId="27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/>
      <protection/>
    </xf>
    <xf numFmtId="1" fontId="21" fillId="0" borderId="30" xfId="0" applyNumberFormat="1" applyFont="1" applyBorder="1" applyAlignment="1">
      <alignment horizontal="left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1" fontId="21" fillId="0" borderId="34" xfId="0" applyNumberFormat="1" applyFont="1" applyBorder="1" applyAlignment="1">
      <alignment horizontal="left"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1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0" fontId="26" fillId="0" borderId="44" xfId="0" applyNumberFormat="1" applyFont="1" applyFill="1" applyBorder="1" applyAlignment="1" applyProtection="1">
      <alignment horizontal="center"/>
      <protection/>
    </xf>
    <xf numFmtId="0" fontId="25" fillId="0" borderId="44" xfId="0" applyNumberFormat="1" applyFont="1" applyFill="1" applyBorder="1" applyAlignment="1" applyProtection="1">
      <alignment wrapText="1"/>
      <protection/>
    </xf>
    <xf numFmtId="0" fontId="25" fillId="0" borderId="44" xfId="0" applyNumberFormat="1" applyFont="1" applyFill="1" applyBorder="1" applyAlignment="1" applyProtection="1">
      <alignment/>
      <protection/>
    </xf>
    <xf numFmtId="1" fontId="21" fillId="0" borderId="45" xfId="0" applyNumberFormat="1" applyFont="1" applyBorder="1" applyAlignment="1">
      <alignment horizontal="left" wrapText="1"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1" fontId="22" fillId="0" borderId="50" xfId="0" applyNumberFormat="1" applyFont="1" applyBorder="1" applyAlignment="1">
      <alignment wrapText="1"/>
    </xf>
    <xf numFmtId="0" fontId="26" fillId="35" borderId="51" xfId="0" applyNumberFormat="1" applyFont="1" applyFill="1" applyBorder="1" applyAlignment="1" applyProtection="1">
      <alignment horizontal="center" vertical="center" wrapText="1"/>
      <protection/>
    </xf>
    <xf numFmtId="4" fontId="22" fillId="0" borderId="52" xfId="0" applyNumberFormat="1" applyFont="1" applyBorder="1" applyAlignment="1">
      <alignment/>
    </xf>
    <xf numFmtId="4" fontId="22" fillId="0" borderId="53" xfId="0" applyNumberFormat="1" applyFont="1" applyBorder="1" applyAlignment="1">
      <alignment/>
    </xf>
    <xf numFmtId="4" fontId="22" fillId="0" borderId="54" xfId="0" applyNumberFormat="1" applyFont="1" applyBorder="1" applyAlignment="1">
      <alignment/>
    </xf>
    <xf numFmtId="4" fontId="26" fillId="0" borderId="29" xfId="0" applyNumberFormat="1" applyFont="1" applyFill="1" applyBorder="1" applyAlignment="1" applyProtection="1">
      <alignment/>
      <protection/>
    </xf>
    <xf numFmtId="4" fontId="25" fillId="0" borderId="29" xfId="0" applyNumberFormat="1" applyFont="1" applyFill="1" applyBorder="1" applyAlignment="1" applyProtection="1">
      <alignment/>
      <protection/>
    </xf>
    <xf numFmtId="4" fontId="26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6" fillId="0" borderId="29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 vertical="center"/>
      <protection/>
    </xf>
    <xf numFmtId="1" fontId="21" fillId="0" borderId="55" xfId="0" applyNumberFormat="1" applyFont="1" applyBorder="1" applyAlignment="1">
      <alignment horizontal="left" wrapText="1"/>
    </xf>
    <xf numFmtId="3" fontId="21" fillId="0" borderId="56" xfId="0" applyNumberFormat="1" applyFont="1" applyBorder="1" applyAlignment="1">
      <alignment horizontal="center" vertical="center" wrapText="1"/>
    </xf>
    <xf numFmtId="3" fontId="21" fillId="0" borderId="57" xfId="0" applyNumberFormat="1" applyFont="1" applyBorder="1" applyAlignment="1">
      <alignment/>
    </xf>
    <xf numFmtId="3" fontId="21" fillId="0" borderId="57" xfId="0" applyNumberFormat="1" applyFont="1" applyBorder="1" applyAlignment="1">
      <alignment horizontal="center" wrapText="1"/>
    </xf>
    <xf numFmtId="3" fontId="21" fillId="0" borderId="57" xfId="0" applyNumberFormat="1" applyFont="1" applyBorder="1" applyAlignment="1">
      <alignment horizontal="center" vertical="center" wrapText="1"/>
    </xf>
    <xf numFmtId="3" fontId="21" fillId="0" borderId="58" xfId="0" applyNumberFormat="1" applyFont="1" applyBorder="1" applyAlignment="1">
      <alignment horizontal="center" vertical="center" wrapText="1"/>
    </xf>
    <xf numFmtId="3" fontId="21" fillId="0" borderId="59" xfId="0" applyNumberFormat="1" applyFont="1" applyBorder="1" applyAlignment="1">
      <alignment horizontal="center" vertical="center" wrapText="1"/>
    </xf>
    <xf numFmtId="1" fontId="22" fillId="0" borderId="30" xfId="0" applyNumberFormat="1" applyFont="1" applyBorder="1" applyAlignment="1">
      <alignment horizontal="left" wrapText="1"/>
    </xf>
    <xf numFmtId="1" fontId="22" fillId="0" borderId="55" xfId="0" applyNumberFormat="1" applyFont="1" applyBorder="1" applyAlignment="1">
      <alignment horizontal="left" wrapText="1"/>
    </xf>
    <xf numFmtId="1" fontId="22" fillId="0" borderId="34" xfId="0" applyNumberFormat="1" applyFont="1" applyBorder="1" applyAlignment="1">
      <alignment horizontal="left" wrapText="1"/>
    </xf>
    <xf numFmtId="3" fontId="21" fillId="0" borderId="32" xfId="0" applyNumberFormat="1" applyFont="1" applyBorder="1" applyAlignment="1">
      <alignment horizontal="right" wrapText="1"/>
    </xf>
    <xf numFmtId="3" fontId="21" fillId="0" borderId="57" xfId="0" applyNumberFormat="1" applyFont="1" applyBorder="1" applyAlignment="1">
      <alignment horizontal="right" wrapText="1"/>
    </xf>
    <xf numFmtId="3" fontId="22" fillId="0" borderId="31" xfId="0" applyNumberFormat="1" applyFont="1" applyBorder="1" applyAlignment="1">
      <alignment horizontal="center" vertical="center" wrapText="1"/>
    </xf>
    <xf numFmtId="3" fontId="22" fillId="0" borderId="32" xfId="0" applyNumberFormat="1" applyFont="1" applyBorder="1" applyAlignment="1">
      <alignment/>
    </xf>
    <xf numFmtId="3" fontId="22" fillId="0" borderId="32" xfId="0" applyNumberFormat="1" applyFont="1" applyBorder="1" applyAlignment="1">
      <alignment horizontal="right" wrapText="1"/>
    </xf>
    <xf numFmtId="3" fontId="22" fillId="0" borderId="32" xfId="0" applyNumberFormat="1" applyFont="1" applyBorder="1" applyAlignment="1">
      <alignment horizontal="center" vertical="center" wrapText="1"/>
    </xf>
    <xf numFmtId="3" fontId="22" fillId="0" borderId="60" xfId="0" applyNumberFormat="1" applyFont="1" applyBorder="1" applyAlignment="1">
      <alignment horizontal="center" vertical="center" wrapText="1"/>
    </xf>
    <xf numFmtId="3" fontId="22" fillId="0" borderId="33" xfId="0" applyNumberFormat="1" applyFont="1" applyBorder="1" applyAlignment="1">
      <alignment horizontal="center" vertical="center" wrapText="1"/>
    </xf>
    <xf numFmtId="3" fontId="22" fillId="0" borderId="56" xfId="0" applyNumberFormat="1" applyFont="1" applyBorder="1" applyAlignment="1">
      <alignment horizontal="center" vertical="center" wrapText="1"/>
    </xf>
    <xf numFmtId="3" fontId="22" fillId="0" borderId="57" xfId="0" applyNumberFormat="1" applyFont="1" applyBorder="1" applyAlignment="1">
      <alignment/>
    </xf>
    <xf numFmtId="3" fontId="22" fillId="0" borderId="57" xfId="0" applyNumberFormat="1" applyFont="1" applyBorder="1" applyAlignment="1">
      <alignment horizontal="right" wrapText="1"/>
    </xf>
    <xf numFmtId="3" fontId="22" fillId="0" borderId="57" xfId="0" applyNumberFormat="1" applyFont="1" applyBorder="1" applyAlignment="1">
      <alignment horizontal="center" vertical="center" wrapText="1"/>
    </xf>
    <xf numFmtId="3" fontId="22" fillId="0" borderId="58" xfId="0" applyNumberFormat="1" applyFont="1" applyBorder="1" applyAlignment="1">
      <alignment horizontal="center" vertical="center" wrapText="1"/>
    </xf>
    <xf numFmtId="3" fontId="22" fillId="0" borderId="59" xfId="0" applyNumberFormat="1" applyFont="1" applyBorder="1" applyAlignment="1">
      <alignment horizontal="center" vertical="center" wrapText="1"/>
    </xf>
    <xf numFmtId="3" fontId="22" fillId="0" borderId="35" xfId="0" applyNumberFormat="1" applyFont="1" applyBorder="1" applyAlignment="1">
      <alignment/>
    </xf>
    <xf numFmtId="3" fontId="22" fillId="0" borderId="36" xfId="0" applyNumberFormat="1" applyFont="1" applyBorder="1" applyAlignment="1">
      <alignment/>
    </xf>
    <xf numFmtId="3" fontId="22" fillId="0" borderId="37" xfId="0" applyNumberFormat="1" applyFont="1" applyBorder="1" applyAlignment="1">
      <alignment/>
    </xf>
    <xf numFmtId="3" fontId="22" fillId="0" borderId="38" xfId="0" applyNumberFormat="1" applyFont="1" applyBorder="1" applyAlignment="1">
      <alignment/>
    </xf>
    <xf numFmtId="3" fontId="22" fillId="0" borderId="33" xfId="0" applyNumberFormat="1" applyFont="1" applyBorder="1" applyAlignment="1">
      <alignment horizontal="right" vertical="center" wrapText="1"/>
    </xf>
    <xf numFmtId="3" fontId="21" fillId="0" borderId="59" xfId="0" applyNumberFormat="1" applyFont="1" applyBorder="1" applyAlignment="1">
      <alignment horizontal="right" vertical="center" wrapText="1"/>
    </xf>
    <xf numFmtId="3" fontId="22" fillId="0" borderId="59" xfId="0" applyNumberFormat="1" applyFont="1" applyBorder="1" applyAlignment="1">
      <alignment horizontal="right" vertical="center" wrapText="1"/>
    </xf>
    <xf numFmtId="3" fontId="22" fillId="0" borderId="38" xfId="0" applyNumberFormat="1" applyFont="1" applyBorder="1" applyAlignment="1">
      <alignment horizontal="right"/>
    </xf>
    <xf numFmtId="3" fontId="21" fillId="0" borderId="38" xfId="0" applyNumberFormat="1" applyFont="1" applyBorder="1" applyAlignment="1">
      <alignment horizontal="right"/>
    </xf>
    <xf numFmtId="3" fontId="21" fillId="0" borderId="60" xfId="0" applyNumberFormat="1" applyFont="1" applyBorder="1" applyAlignment="1">
      <alignment horizontal="right" vertical="center" wrapText="1"/>
    </xf>
    <xf numFmtId="3" fontId="21" fillId="0" borderId="58" xfId="0" applyNumberFormat="1" applyFont="1" applyBorder="1" applyAlignment="1">
      <alignment horizontal="right" vertical="center" wrapText="1"/>
    </xf>
    <xf numFmtId="3" fontId="21" fillId="0" borderId="37" xfId="0" applyNumberFormat="1" applyFont="1" applyBorder="1" applyAlignment="1">
      <alignment horizontal="right"/>
    </xf>
    <xf numFmtId="3" fontId="21" fillId="0" borderId="33" xfId="0" applyNumberFormat="1" applyFont="1" applyBorder="1" applyAlignment="1">
      <alignment horizontal="right" vertical="center" wrapText="1"/>
    </xf>
    <xf numFmtId="181" fontId="26" fillId="0" borderId="29" xfId="0" applyNumberFormat="1" applyFont="1" applyFill="1" applyBorder="1" applyAlignment="1" applyProtection="1">
      <alignment/>
      <protection/>
    </xf>
    <xf numFmtId="4" fontId="26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181" fontId="25" fillId="0" borderId="29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1" xfId="0" applyFont="1" applyFill="1" applyBorder="1" applyAlignment="1" quotePrefix="1">
      <alignment horizontal="left"/>
    </xf>
    <xf numFmtId="0" fontId="36" fillId="0" borderId="61" xfId="0" applyFont="1" applyFill="1" applyBorder="1" applyAlignment="1" quotePrefix="1">
      <alignment horizontal="left"/>
    </xf>
    <xf numFmtId="0" fontId="36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61" xfId="0" applyNumberFormat="1" applyFont="1" applyFill="1" applyBorder="1" applyAlignment="1" applyProtection="1">
      <alignment horizontal="left"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61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36" fillId="0" borderId="50" xfId="0" applyFont="1" applyFill="1" applyBorder="1" applyAlignment="1">
      <alignment horizontal="center" vertical="center"/>
    </xf>
    <xf numFmtId="0" fontId="37" fillId="0" borderId="62" xfId="0" applyFont="1" applyFill="1" applyBorder="1" applyAlignment="1">
      <alignment horizontal="center" vertical="center"/>
    </xf>
    <xf numFmtId="0" fontId="0" fillId="0" borderId="62" xfId="0" applyNumberFormat="1" applyFill="1" applyBorder="1" applyAlignment="1" applyProtection="1">
      <alignment/>
      <protection/>
    </xf>
    <xf numFmtId="0" fontId="0" fillId="0" borderId="63" xfId="0" applyNumberFormat="1" applyFill="1" applyBorder="1" applyAlignment="1" applyProtection="1">
      <alignment/>
      <protection/>
    </xf>
    <xf numFmtId="4" fontId="22" fillId="0" borderId="64" xfId="0" applyNumberFormat="1" applyFont="1" applyBorder="1" applyAlignment="1">
      <alignment horizontal="center"/>
    </xf>
    <xf numFmtId="4" fontId="22" fillId="0" borderId="65" xfId="0" applyNumberFormat="1" applyFont="1" applyBorder="1" applyAlignment="1">
      <alignment horizontal="center"/>
    </xf>
    <xf numFmtId="4" fontId="0" fillId="0" borderId="65" xfId="0" applyNumberFormat="1" applyFill="1" applyBorder="1" applyAlignment="1" applyProtection="1">
      <alignment/>
      <protection/>
    </xf>
    <xf numFmtId="4" fontId="0" fillId="0" borderId="66" xfId="0" applyNumberFormat="1" applyFill="1" applyBorder="1" applyAlignment="1" applyProtection="1">
      <alignment/>
      <protection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104775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85775"/>
          <a:ext cx="1038225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1</xdr:col>
      <xdr:colOff>0</xdr:colOff>
      <xdr:row>23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133975"/>
          <a:ext cx="104775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19050</xdr:rowOff>
    </xdr:from>
    <xdr:to>
      <xdr:col>0</xdr:col>
      <xdr:colOff>1057275</xdr:colOff>
      <xdr:row>23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133975"/>
          <a:ext cx="1038225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36</xdr:row>
      <xdr:rowOff>19050</xdr:rowOff>
    </xdr:from>
    <xdr:to>
      <xdr:col>1</xdr:col>
      <xdr:colOff>0</xdr:colOff>
      <xdr:row>38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077325"/>
          <a:ext cx="104775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19050</xdr:rowOff>
    </xdr:from>
    <xdr:to>
      <xdr:col>0</xdr:col>
      <xdr:colOff>1057275</xdr:colOff>
      <xdr:row>38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077325"/>
          <a:ext cx="1038225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1">
      <selection activeCell="A18" sqref="A18:H18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3.5">
      <c r="A2" s="197"/>
      <c r="B2" s="197"/>
      <c r="C2" s="197"/>
      <c r="D2" s="197"/>
      <c r="E2" s="197"/>
      <c r="F2" s="197"/>
      <c r="G2" s="197"/>
      <c r="H2" s="197"/>
    </row>
    <row r="3" spans="1:8" ht="48" customHeight="1">
      <c r="A3" s="191" t="s">
        <v>65</v>
      </c>
      <c r="B3" s="191"/>
      <c r="C3" s="191"/>
      <c r="D3" s="191"/>
      <c r="E3" s="191"/>
      <c r="F3" s="191"/>
      <c r="G3" s="191"/>
      <c r="H3" s="191"/>
    </row>
    <row r="4" spans="1:8" s="48" customFormat="1" ht="26.25" customHeight="1">
      <c r="A4" s="191" t="s">
        <v>24</v>
      </c>
      <c r="B4" s="191"/>
      <c r="C4" s="191"/>
      <c r="D4" s="191"/>
      <c r="E4" s="191"/>
      <c r="F4" s="191"/>
      <c r="G4" s="198"/>
      <c r="H4" s="198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66</v>
      </c>
      <c r="G6" s="55" t="s">
        <v>67</v>
      </c>
      <c r="H6" s="56" t="s">
        <v>68</v>
      </c>
      <c r="I6" s="57"/>
    </row>
    <row r="7" spans="1:9" ht="27.75" customHeight="1">
      <c r="A7" s="199" t="s">
        <v>26</v>
      </c>
      <c r="B7" s="185"/>
      <c r="C7" s="185"/>
      <c r="D7" s="185"/>
      <c r="E7" s="200"/>
      <c r="F7" s="71">
        <f>+F8+F9</f>
        <v>3269835</v>
      </c>
      <c r="G7" s="71">
        <f>+G8+G9</f>
        <v>3292850</v>
      </c>
      <c r="H7" s="71">
        <f>+H8+H9</f>
        <v>3417350</v>
      </c>
      <c r="I7" s="69"/>
    </row>
    <row r="8" spans="1:8" ht="22.5" customHeight="1">
      <c r="A8" s="182" t="s">
        <v>0</v>
      </c>
      <c r="B8" s="183"/>
      <c r="C8" s="183"/>
      <c r="D8" s="183"/>
      <c r="E8" s="190"/>
      <c r="F8" s="74">
        <f>SUM('PLAN PRIHODA'!B19+'PLAN PRIHODA'!C19+'PLAN PRIHODA'!D19+'PLAN PRIHODA'!E19+'PLAN PRIHODA'!F19+'PLAN PRIHODA'!G19+'PLAN PRIHODA'!H19+'PLAN PRIHODA'!I19)</f>
        <v>3269835</v>
      </c>
      <c r="G8" s="74">
        <v>3292850</v>
      </c>
      <c r="H8" s="74">
        <v>3417350</v>
      </c>
    </row>
    <row r="9" spans="1:8" ht="22.5" customHeight="1">
      <c r="A9" s="186" t="s">
        <v>28</v>
      </c>
      <c r="B9" s="187"/>
      <c r="C9" s="187"/>
      <c r="D9" s="187"/>
      <c r="E9" s="188"/>
      <c r="F9" s="74">
        <v>0</v>
      </c>
      <c r="G9" s="74">
        <v>0</v>
      </c>
      <c r="H9" s="74">
        <f>SUM('PLAN PRIHODA'!L19)</f>
        <v>0</v>
      </c>
    </row>
    <row r="10" spans="1:8" ht="22.5" customHeight="1">
      <c r="A10" s="70" t="s">
        <v>27</v>
      </c>
      <c r="B10" s="73"/>
      <c r="C10" s="73"/>
      <c r="D10" s="73"/>
      <c r="E10" s="73"/>
      <c r="F10" s="71">
        <f>F11+F12</f>
        <v>3259835</v>
      </c>
      <c r="G10" s="71">
        <f>SUM(G11:G12)</f>
        <v>3292850</v>
      </c>
      <c r="H10" s="71">
        <f>SUM(H11:H12)</f>
        <v>3417350</v>
      </c>
    </row>
    <row r="11" spans="1:10" ht="22.5" customHeight="1">
      <c r="A11" s="195" t="s">
        <v>1</v>
      </c>
      <c r="B11" s="183"/>
      <c r="C11" s="183"/>
      <c r="D11" s="183"/>
      <c r="E11" s="196"/>
      <c r="F11" s="74">
        <v>3184445</v>
      </c>
      <c r="G11" s="74">
        <v>3216350</v>
      </c>
      <c r="H11" s="74">
        <v>3339350</v>
      </c>
      <c r="I11" s="38"/>
      <c r="J11" s="38"/>
    </row>
    <row r="12" spans="1:10" ht="22.5" customHeight="1">
      <c r="A12" s="189" t="s">
        <v>29</v>
      </c>
      <c r="B12" s="190"/>
      <c r="C12" s="190"/>
      <c r="D12" s="190"/>
      <c r="E12" s="190"/>
      <c r="F12" s="58">
        <f>SUM('PLAN RASHODA I IZDATAKA'!C23)</f>
        <v>75390</v>
      </c>
      <c r="G12" s="58">
        <v>76500</v>
      </c>
      <c r="H12" s="59">
        <v>78000</v>
      </c>
      <c r="I12" s="38"/>
      <c r="J12" s="38"/>
    </row>
    <row r="13" spans="1:10" ht="22.5" customHeight="1">
      <c r="A13" s="184" t="s">
        <v>2</v>
      </c>
      <c r="B13" s="185"/>
      <c r="C13" s="185"/>
      <c r="D13" s="185"/>
      <c r="E13" s="185"/>
      <c r="F13" s="72">
        <v>10000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191"/>
      <c r="B14" s="180"/>
      <c r="C14" s="180"/>
      <c r="D14" s="180"/>
      <c r="E14" s="180"/>
      <c r="F14" s="181"/>
      <c r="G14" s="181"/>
      <c r="H14" s="181"/>
    </row>
    <row r="15" spans="1:10" ht="27.75" customHeight="1">
      <c r="A15" s="51"/>
      <c r="B15" s="52"/>
      <c r="C15" s="52"/>
      <c r="D15" s="53"/>
      <c r="E15" s="54"/>
      <c r="F15" s="55" t="s">
        <v>66</v>
      </c>
      <c r="G15" s="55" t="s">
        <v>67</v>
      </c>
      <c r="H15" s="56" t="s">
        <v>68</v>
      </c>
      <c r="J15" s="38"/>
    </row>
    <row r="16" spans="1:10" ht="30.75" customHeight="1">
      <c r="A16" s="192" t="s">
        <v>30</v>
      </c>
      <c r="B16" s="193"/>
      <c r="C16" s="193"/>
      <c r="D16" s="193"/>
      <c r="E16" s="194"/>
      <c r="F16" s="75">
        <v>15000</v>
      </c>
      <c r="G16" s="75">
        <v>0</v>
      </c>
      <c r="H16" s="76">
        <v>0</v>
      </c>
      <c r="J16" s="38"/>
    </row>
    <row r="17" spans="1:10" ht="34.5" customHeight="1">
      <c r="A17" s="201" t="s">
        <v>31</v>
      </c>
      <c r="B17" s="202"/>
      <c r="C17" s="202"/>
      <c r="D17" s="202"/>
      <c r="E17" s="203"/>
      <c r="F17" s="77">
        <f>F13+F16</f>
        <v>25000</v>
      </c>
      <c r="G17" s="77">
        <v>0</v>
      </c>
      <c r="H17" s="72">
        <v>0</v>
      </c>
      <c r="J17" s="38"/>
    </row>
    <row r="18" spans="1:10" s="43" customFormat="1" ht="25.5" customHeight="1">
      <c r="A18" s="179"/>
      <c r="B18" s="180"/>
      <c r="C18" s="180"/>
      <c r="D18" s="180"/>
      <c r="E18" s="180"/>
      <c r="F18" s="181"/>
      <c r="G18" s="181"/>
      <c r="H18" s="181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66</v>
      </c>
      <c r="G19" s="55" t="s">
        <v>67</v>
      </c>
      <c r="H19" s="56" t="s">
        <v>68</v>
      </c>
      <c r="J19" s="78"/>
      <c r="K19" s="78"/>
    </row>
    <row r="20" spans="1:10" s="43" customFormat="1" ht="22.5" customHeight="1">
      <c r="A20" s="182" t="s">
        <v>3</v>
      </c>
      <c r="B20" s="183"/>
      <c r="C20" s="183"/>
      <c r="D20" s="183"/>
      <c r="E20" s="183"/>
      <c r="F20" s="58">
        <f>SUM('PLAN PRIHODA'!K19)</f>
        <v>0</v>
      </c>
      <c r="G20" s="58">
        <f>SUM('PLAN PRIHODA'!K34)</f>
        <v>0</v>
      </c>
      <c r="H20" s="58">
        <f>SUM('PLAN PRIHODA'!K49)</f>
        <v>0</v>
      </c>
      <c r="J20" s="78"/>
    </row>
    <row r="21" spans="1:8" s="43" customFormat="1" ht="23.25" customHeight="1">
      <c r="A21" s="182" t="s">
        <v>4</v>
      </c>
      <c r="B21" s="183"/>
      <c r="C21" s="183"/>
      <c r="D21" s="183"/>
      <c r="E21" s="183"/>
      <c r="F21" s="58">
        <v>0</v>
      </c>
      <c r="G21" s="58">
        <f>SUM('PLAN RASHODA I IZDATAKA'!C60)</f>
        <v>0</v>
      </c>
      <c r="H21" s="58">
        <f>SUM('PLAN RASHODA I IZDATAKA'!C82)</f>
        <v>0</v>
      </c>
    </row>
    <row r="22" spans="1:11" s="43" customFormat="1" ht="22.5" customHeight="1">
      <c r="A22" s="184" t="s">
        <v>5</v>
      </c>
      <c r="B22" s="185"/>
      <c r="C22" s="185"/>
      <c r="D22" s="185"/>
      <c r="E22" s="185"/>
      <c r="F22" s="71"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79"/>
      <c r="B23" s="180"/>
      <c r="C23" s="180"/>
      <c r="D23" s="180"/>
      <c r="E23" s="180"/>
      <c r="F23" s="181"/>
      <c r="G23" s="181"/>
      <c r="H23" s="181"/>
    </row>
    <row r="24" spans="1:8" s="43" customFormat="1" ht="22.5" customHeight="1">
      <c r="A24" s="195" t="s">
        <v>6</v>
      </c>
      <c r="B24" s="183"/>
      <c r="C24" s="183"/>
      <c r="D24" s="183"/>
      <c r="E24" s="183"/>
      <c r="F24" s="58" t="str">
        <f>IF((F13+F17+F22)&lt;&gt;0,"NESLAGANJE ZBROJA",(F13+F17+F22))</f>
        <v>NESLAGANJE ZBROJA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77" t="s">
        <v>32</v>
      </c>
      <c r="B26" s="178"/>
      <c r="C26" s="178"/>
      <c r="D26" s="178"/>
      <c r="E26" s="178"/>
      <c r="F26" s="178"/>
      <c r="G26" s="178"/>
      <c r="H26" s="178"/>
    </row>
    <row r="27" ht="12.75">
      <c r="E27" s="80"/>
    </row>
    <row r="31" spans="6:8" ht="12">
      <c r="F31" s="38"/>
      <c r="G31" s="38"/>
      <c r="H31" s="38"/>
    </row>
    <row r="32" spans="6:8" ht="12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">
      <c r="E34" s="81"/>
      <c r="F34" s="38"/>
      <c r="G34" s="38"/>
      <c r="H34" s="38"/>
    </row>
    <row r="35" spans="5:8" ht="12">
      <c r="E35" s="81"/>
      <c r="F35" s="38"/>
      <c r="G35" s="38"/>
      <c r="H35" s="38"/>
    </row>
    <row r="36" spans="5:8" ht="12">
      <c r="E36" s="81"/>
      <c r="F36" s="38"/>
      <c r="G36" s="38"/>
      <c r="H36" s="38"/>
    </row>
    <row r="37" spans="5:8" ht="12">
      <c r="E37" s="81"/>
      <c r="F37" s="38"/>
      <c r="G37" s="38"/>
      <c r="H37" s="38"/>
    </row>
    <row r="38" ht="12">
      <c r="E38" s="81"/>
    </row>
    <row r="43" ht="12">
      <c r="F43" s="38"/>
    </row>
    <row r="44" ht="12">
      <c r="F44" s="38"/>
    </row>
    <row r="45" ht="12">
      <c r="F45" s="38"/>
    </row>
  </sheetData>
  <sheetProtection/>
  <mergeCells count="19">
    <mergeCell ref="A23:H23"/>
    <mergeCell ref="A24:E24"/>
    <mergeCell ref="A11:E11"/>
    <mergeCell ref="A2:H2"/>
    <mergeCell ref="A3:H3"/>
    <mergeCell ref="A4:H4"/>
    <mergeCell ref="A7:E7"/>
    <mergeCell ref="A8:E8"/>
    <mergeCell ref="A17:E17"/>
    <mergeCell ref="A26:H26"/>
    <mergeCell ref="A18:H18"/>
    <mergeCell ref="A20:E20"/>
    <mergeCell ref="A21:E21"/>
    <mergeCell ref="A22:E22"/>
    <mergeCell ref="A9:E9"/>
    <mergeCell ref="A12:E12"/>
    <mergeCell ref="A13:E13"/>
    <mergeCell ref="A14:H14"/>
    <mergeCell ref="A16:E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5"/>
  <sheetViews>
    <sheetView view="pageBreakPreview" zoomScale="120" zoomScaleSheetLayoutView="120" zoomScalePageLayoutView="0" workbookViewId="0" topLeftCell="A1">
      <selection activeCell="A10" sqref="A10:IV10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15.421875" style="3" customWidth="1"/>
    <col min="10" max="10" width="14.28125" style="3" customWidth="1"/>
    <col min="11" max="11" width="12.7109375" style="3" customWidth="1"/>
    <col min="12" max="16384" width="11.421875" style="3" customWidth="1"/>
  </cols>
  <sheetData>
    <row r="1" spans="1:11" ht="24" customHeight="1">
      <c r="A1" s="191" t="s">
        <v>58</v>
      </c>
      <c r="B1" s="191"/>
      <c r="C1" s="191"/>
      <c r="D1" s="191"/>
      <c r="E1" s="191"/>
      <c r="F1" s="191"/>
      <c r="G1" s="191"/>
      <c r="H1" s="191"/>
      <c r="I1" s="204"/>
      <c r="J1" s="204"/>
      <c r="K1" s="204"/>
    </row>
    <row r="2" spans="1:11" s="1" customFormat="1" ht="12.75" thickBot="1">
      <c r="A2" s="9"/>
      <c r="H2" s="10"/>
      <c r="K2" s="10" t="s">
        <v>7</v>
      </c>
    </row>
    <row r="3" spans="1:11" s="1" customFormat="1" ht="26.25" customHeight="1" thickBot="1">
      <c r="A3" s="65" t="s">
        <v>8</v>
      </c>
      <c r="B3" s="205" t="s">
        <v>63</v>
      </c>
      <c r="C3" s="206"/>
      <c r="D3" s="206"/>
      <c r="E3" s="206"/>
      <c r="F3" s="206"/>
      <c r="G3" s="206"/>
      <c r="H3" s="206"/>
      <c r="I3" s="207"/>
      <c r="J3" s="207"/>
      <c r="K3" s="208"/>
    </row>
    <row r="4" spans="1:11" s="1" customFormat="1" ht="91.5" thickBot="1">
      <c r="A4" s="66" t="s">
        <v>40</v>
      </c>
      <c r="B4" s="125" t="s">
        <v>46</v>
      </c>
      <c r="C4" s="125" t="s">
        <v>47</v>
      </c>
      <c r="D4" s="125" t="s">
        <v>48</v>
      </c>
      <c r="E4" s="125" t="s">
        <v>49</v>
      </c>
      <c r="F4" s="125" t="s">
        <v>50</v>
      </c>
      <c r="G4" s="125" t="s">
        <v>51</v>
      </c>
      <c r="H4" s="125" t="s">
        <v>69</v>
      </c>
      <c r="I4" s="125" t="s">
        <v>52</v>
      </c>
      <c r="J4" s="125" t="s">
        <v>53</v>
      </c>
      <c r="K4" s="125" t="s">
        <v>54</v>
      </c>
    </row>
    <row r="5" spans="1:11" s="1" customFormat="1" ht="12.75" customHeight="1">
      <c r="A5" s="143">
        <v>636</v>
      </c>
      <c r="B5" s="148"/>
      <c r="C5" s="149"/>
      <c r="D5" s="150"/>
      <c r="E5" s="151"/>
      <c r="F5" s="151"/>
      <c r="G5" s="152">
        <v>2752990</v>
      </c>
      <c r="H5" s="164"/>
      <c r="I5" s="153"/>
      <c r="J5" s="153"/>
      <c r="K5" s="153"/>
    </row>
    <row r="6" spans="1:11" s="1" customFormat="1" ht="12.75" customHeight="1">
      <c r="A6" s="144">
        <v>638</v>
      </c>
      <c r="B6" s="154"/>
      <c r="C6" s="155"/>
      <c r="D6" s="156"/>
      <c r="E6" s="157"/>
      <c r="F6" s="157"/>
      <c r="G6" s="158"/>
      <c r="H6" s="166">
        <v>83000</v>
      </c>
      <c r="I6" s="159"/>
      <c r="J6" s="159"/>
      <c r="K6" s="159"/>
    </row>
    <row r="7" spans="1:11" s="1" customFormat="1" ht="12.75" customHeight="1">
      <c r="A7" s="144">
        <v>641</v>
      </c>
      <c r="B7" s="154"/>
      <c r="C7" s="155"/>
      <c r="D7" s="156">
        <v>250</v>
      </c>
      <c r="E7" s="157"/>
      <c r="F7" s="157"/>
      <c r="G7" s="158"/>
      <c r="H7" s="166"/>
      <c r="I7" s="159"/>
      <c r="J7" s="159"/>
      <c r="K7" s="159"/>
    </row>
    <row r="8" spans="1:11" s="1" customFormat="1" ht="12.75" customHeight="1">
      <c r="A8" s="144">
        <v>651</v>
      </c>
      <c r="B8" s="137"/>
      <c r="C8" s="138"/>
      <c r="D8" s="139"/>
      <c r="E8" s="140"/>
      <c r="F8" s="140"/>
      <c r="G8" s="141"/>
      <c r="H8" s="165"/>
      <c r="I8" s="142"/>
      <c r="J8" s="142"/>
      <c r="K8" s="142"/>
    </row>
    <row r="9" spans="1:11" s="1" customFormat="1" ht="12.75">
      <c r="A9" s="145">
        <v>652</v>
      </c>
      <c r="B9" s="160"/>
      <c r="C9" s="161"/>
      <c r="D9" s="161">
        <v>117360</v>
      </c>
      <c r="E9" s="161"/>
      <c r="F9" s="161"/>
      <c r="G9" s="162">
        <v>7000</v>
      </c>
      <c r="H9" s="167">
        <v>12635</v>
      </c>
      <c r="I9" s="163"/>
      <c r="J9" s="163"/>
      <c r="K9" s="163"/>
    </row>
    <row r="10" spans="1:11" s="1" customFormat="1" ht="12.75">
      <c r="A10" s="145">
        <v>653</v>
      </c>
      <c r="B10" s="107"/>
      <c r="C10" s="108"/>
      <c r="D10" s="108"/>
      <c r="E10" s="108"/>
      <c r="F10" s="108"/>
      <c r="G10" s="109"/>
      <c r="H10" s="168"/>
      <c r="I10" s="110"/>
      <c r="J10" s="110"/>
      <c r="K10" s="110"/>
    </row>
    <row r="11" spans="1:11" s="1" customFormat="1" ht="12.75">
      <c r="A11" s="145">
        <v>661</v>
      </c>
      <c r="B11" s="107"/>
      <c r="C11" s="161">
        <v>15000</v>
      </c>
      <c r="D11" s="108"/>
      <c r="E11" s="108"/>
      <c r="F11" s="108"/>
      <c r="G11" s="109"/>
      <c r="H11" s="168"/>
      <c r="I11" s="110"/>
      <c r="J11" s="110"/>
      <c r="K11" s="110"/>
    </row>
    <row r="12" spans="1:11" s="1" customFormat="1" ht="12.75">
      <c r="A12" s="145">
        <v>663</v>
      </c>
      <c r="B12" s="107"/>
      <c r="C12" s="108"/>
      <c r="D12" s="108"/>
      <c r="E12" s="108"/>
      <c r="F12" s="108"/>
      <c r="G12" s="109"/>
      <c r="H12" s="168"/>
      <c r="I12" s="163">
        <v>12000</v>
      </c>
      <c r="J12" s="110"/>
      <c r="K12" s="110"/>
    </row>
    <row r="13" spans="1:11" s="1" customFormat="1" ht="12.75">
      <c r="A13" s="145">
        <v>671</v>
      </c>
      <c r="B13" s="160">
        <v>9600</v>
      </c>
      <c r="C13" s="108"/>
      <c r="D13" s="108"/>
      <c r="E13" s="161">
        <v>250000</v>
      </c>
      <c r="F13" s="108"/>
      <c r="G13" s="109"/>
      <c r="H13" s="168"/>
      <c r="I13" s="110"/>
      <c r="J13" s="110"/>
      <c r="K13" s="110"/>
    </row>
    <row r="14" spans="1:11" s="1" customFormat="1" ht="12.75">
      <c r="A14" s="145">
        <v>673</v>
      </c>
      <c r="B14" s="107"/>
      <c r="C14" s="108"/>
      <c r="D14" s="108"/>
      <c r="E14" s="108"/>
      <c r="F14" s="108"/>
      <c r="G14" s="109"/>
      <c r="H14" s="168"/>
      <c r="I14" s="110"/>
      <c r="J14" s="110"/>
      <c r="K14" s="110"/>
    </row>
    <row r="15" spans="1:11" s="1" customFormat="1" ht="12.75">
      <c r="A15" s="145">
        <v>922</v>
      </c>
      <c r="B15" s="107"/>
      <c r="C15" s="108"/>
      <c r="D15" s="108"/>
      <c r="E15" s="161">
        <v>10000</v>
      </c>
      <c r="F15" s="108"/>
      <c r="G15" s="109"/>
      <c r="H15" s="110"/>
      <c r="I15" s="110"/>
      <c r="J15" s="110"/>
      <c r="K15" s="110"/>
    </row>
    <row r="16" spans="1:11" s="1" customFormat="1" ht="12">
      <c r="A16" s="119">
        <v>9221</v>
      </c>
      <c r="B16" s="120"/>
      <c r="C16" s="121"/>
      <c r="D16" s="121"/>
      <c r="E16" s="121">
        <v>10000</v>
      </c>
      <c r="F16" s="121"/>
      <c r="G16" s="122"/>
      <c r="H16" s="123"/>
      <c r="I16" s="123"/>
      <c r="J16" s="123"/>
      <c r="K16" s="123"/>
    </row>
    <row r="17" spans="1:11" s="1" customFormat="1" ht="12">
      <c r="A17" s="119"/>
      <c r="B17" s="120"/>
      <c r="C17" s="121"/>
      <c r="D17" s="121"/>
      <c r="E17" s="121"/>
      <c r="F17" s="121"/>
      <c r="G17" s="122"/>
      <c r="H17" s="123"/>
      <c r="I17" s="123"/>
      <c r="J17" s="123"/>
      <c r="K17" s="123"/>
    </row>
    <row r="18" spans="1:11" s="1" customFormat="1" ht="12.75" thickBot="1">
      <c r="A18" s="111"/>
      <c r="B18" s="112"/>
      <c r="C18" s="113"/>
      <c r="D18" s="113"/>
      <c r="E18" s="113"/>
      <c r="F18" s="113"/>
      <c r="G18" s="114"/>
      <c r="H18" s="115"/>
      <c r="I18" s="115"/>
      <c r="J18" s="115"/>
      <c r="K18" s="115"/>
    </row>
    <row r="19" spans="1:11" s="1" customFormat="1" ht="30" customHeight="1" thickBot="1">
      <c r="A19" s="11" t="s">
        <v>9</v>
      </c>
      <c r="B19" s="126">
        <f>B13</f>
        <v>9600</v>
      </c>
      <c r="C19" s="127">
        <f>C11</f>
        <v>15000</v>
      </c>
      <c r="D19" s="127">
        <f>D5+D7+D8+D9+D10+D11+D12+D13+D14+D15</f>
        <v>117610</v>
      </c>
      <c r="E19" s="127">
        <f>E13+E15</f>
        <v>260000</v>
      </c>
      <c r="F19" s="127">
        <f>+F9</f>
        <v>0</v>
      </c>
      <c r="G19" s="127">
        <f>G5+G9</f>
        <v>2759990</v>
      </c>
      <c r="H19" s="128">
        <f>H6+H9</f>
        <v>95635</v>
      </c>
      <c r="I19" s="128">
        <f>I12</f>
        <v>12000</v>
      </c>
      <c r="J19" s="128">
        <f>SUM(J5:J18)</f>
        <v>0</v>
      </c>
      <c r="K19" s="128">
        <f>SUM(K5:K18)</f>
        <v>0</v>
      </c>
    </row>
    <row r="20" spans="1:11" s="1" customFormat="1" ht="28.5" customHeight="1" thickBot="1" thickTop="1">
      <c r="A20" s="124" t="s">
        <v>33</v>
      </c>
      <c r="B20" s="209">
        <f>B19+C19+D19+E19+F19+G19+H19+I19+J19+K19</f>
        <v>3269835</v>
      </c>
      <c r="C20" s="210"/>
      <c r="D20" s="210"/>
      <c r="E20" s="210"/>
      <c r="F20" s="210"/>
      <c r="G20" s="210"/>
      <c r="H20" s="210"/>
      <c r="I20" s="211"/>
      <c r="J20" s="211"/>
      <c r="K20" s="212"/>
    </row>
    <row r="21" spans="1:8" ht="12.75" thickBot="1">
      <c r="A21" s="6"/>
      <c r="B21" s="6"/>
      <c r="C21" s="6"/>
      <c r="D21" s="7"/>
      <c r="E21" s="12"/>
      <c r="H21" s="10"/>
    </row>
    <row r="22" spans="1:11" ht="26.25" customHeight="1" thickBot="1">
      <c r="A22" s="67" t="s">
        <v>8</v>
      </c>
      <c r="B22" s="205" t="s">
        <v>56</v>
      </c>
      <c r="C22" s="206"/>
      <c r="D22" s="206"/>
      <c r="E22" s="206"/>
      <c r="F22" s="206"/>
      <c r="G22" s="206"/>
      <c r="H22" s="206"/>
      <c r="I22" s="207"/>
      <c r="J22" s="207"/>
      <c r="K22" s="208"/>
    </row>
    <row r="23" spans="1:11" ht="91.5" thickBot="1">
      <c r="A23" s="68" t="s">
        <v>40</v>
      </c>
      <c r="B23" s="125" t="s">
        <v>46</v>
      </c>
      <c r="C23" s="125" t="s">
        <v>47</v>
      </c>
      <c r="D23" s="125" t="s">
        <v>48</v>
      </c>
      <c r="E23" s="125" t="s">
        <v>49</v>
      </c>
      <c r="F23" s="125" t="s">
        <v>50</v>
      </c>
      <c r="G23" s="125" t="s">
        <v>51</v>
      </c>
      <c r="H23" s="125" t="s">
        <v>69</v>
      </c>
      <c r="I23" s="125" t="s">
        <v>52</v>
      </c>
      <c r="J23" s="125" t="s">
        <v>53</v>
      </c>
      <c r="K23" s="125" t="s">
        <v>54</v>
      </c>
    </row>
    <row r="24" spans="1:11" ht="12">
      <c r="A24" s="101">
        <v>63</v>
      </c>
      <c r="B24" s="102"/>
      <c r="C24" s="103"/>
      <c r="D24" s="146"/>
      <c r="E24" s="104"/>
      <c r="F24" s="104"/>
      <c r="G24" s="169">
        <v>2760000</v>
      </c>
      <c r="H24" s="172">
        <v>83000</v>
      </c>
      <c r="I24" s="105"/>
      <c r="J24" s="105"/>
      <c r="K24" s="105"/>
    </row>
    <row r="25" spans="1:11" ht="12">
      <c r="A25" s="136">
        <v>64</v>
      </c>
      <c r="B25" s="137"/>
      <c r="C25" s="138"/>
      <c r="D25" s="147">
        <v>250</v>
      </c>
      <c r="E25" s="140"/>
      <c r="F25" s="140"/>
      <c r="G25" s="170"/>
      <c r="H25" s="165"/>
      <c r="I25" s="142"/>
      <c r="J25" s="142"/>
      <c r="K25" s="142"/>
    </row>
    <row r="26" spans="1:11" ht="12">
      <c r="A26" s="136">
        <v>65</v>
      </c>
      <c r="B26" s="137"/>
      <c r="C26" s="138"/>
      <c r="D26" s="147">
        <v>140000</v>
      </c>
      <c r="E26" s="140"/>
      <c r="F26" s="140"/>
      <c r="G26" s="170">
        <v>7000</v>
      </c>
      <c r="H26" s="165">
        <v>13000</v>
      </c>
      <c r="I26" s="142"/>
      <c r="J26" s="142"/>
      <c r="K26" s="142"/>
    </row>
    <row r="27" spans="1:11" ht="12">
      <c r="A27" s="106">
        <v>66</v>
      </c>
      <c r="B27" s="107"/>
      <c r="C27" s="108">
        <v>16000</v>
      </c>
      <c r="D27" s="108"/>
      <c r="E27" s="108"/>
      <c r="F27" s="108"/>
      <c r="G27" s="109"/>
      <c r="H27" s="168"/>
      <c r="I27" s="110">
        <v>12000</v>
      </c>
      <c r="J27" s="110"/>
      <c r="K27" s="110"/>
    </row>
    <row r="28" spans="1:11" ht="12">
      <c r="A28" s="106">
        <v>67</v>
      </c>
      <c r="B28" s="107">
        <v>9600</v>
      </c>
      <c r="C28" s="108"/>
      <c r="D28" s="108"/>
      <c r="E28" s="108">
        <v>252000</v>
      </c>
      <c r="F28" s="108"/>
      <c r="G28" s="109"/>
      <c r="H28" s="110"/>
      <c r="I28" s="110"/>
      <c r="J28" s="110"/>
      <c r="K28" s="110"/>
    </row>
    <row r="29" spans="1:11" ht="12">
      <c r="A29" s="106">
        <v>92</v>
      </c>
      <c r="B29" s="107"/>
      <c r="C29" s="108"/>
      <c r="D29" s="108"/>
      <c r="E29" s="108"/>
      <c r="F29" s="108"/>
      <c r="G29" s="109"/>
      <c r="H29" s="110"/>
      <c r="I29" s="110"/>
      <c r="J29" s="110"/>
      <c r="K29" s="110"/>
    </row>
    <row r="30" spans="1:11" ht="12">
      <c r="A30" s="106"/>
      <c r="B30" s="107"/>
      <c r="C30" s="108"/>
      <c r="D30" s="108"/>
      <c r="E30" s="108"/>
      <c r="F30" s="108"/>
      <c r="G30" s="109"/>
      <c r="H30" s="110"/>
      <c r="I30" s="110"/>
      <c r="J30" s="110"/>
      <c r="K30" s="110"/>
    </row>
    <row r="31" spans="1:11" ht="12">
      <c r="A31" s="106"/>
      <c r="B31" s="107"/>
      <c r="C31" s="108"/>
      <c r="D31" s="108"/>
      <c r="E31" s="108"/>
      <c r="F31" s="108"/>
      <c r="G31" s="109"/>
      <c r="H31" s="110"/>
      <c r="I31" s="110"/>
      <c r="J31" s="110"/>
      <c r="K31" s="110"/>
    </row>
    <row r="32" spans="1:11" ht="12">
      <c r="A32" s="106"/>
      <c r="B32" s="107"/>
      <c r="C32" s="108"/>
      <c r="D32" s="108"/>
      <c r="E32" s="108"/>
      <c r="F32" s="108"/>
      <c r="G32" s="109"/>
      <c r="H32" s="110"/>
      <c r="I32" s="110"/>
      <c r="J32" s="110"/>
      <c r="K32" s="110"/>
    </row>
    <row r="33" spans="1:11" ht="12.75" thickBot="1">
      <c r="A33" s="111"/>
      <c r="B33" s="112"/>
      <c r="C33" s="113"/>
      <c r="D33" s="113"/>
      <c r="E33" s="113"/>
      <c r="F33" s="113"/>
      <c r="G33" s="114"/>
      <c r="H33" s="115"/>
      <c r="I33" s="115"/>
      <c r="J33" s="115"/>
      <c r="K33" s="115"/>
    </row>
    <row r="34" spans="1:11" s="1" customFormat="1" ht="30" customHeight="1" thickBot="1">
      <c r="A34" s="11" t="s">
        <v>9</v>
      </c>
      <c r="B34" s="126">
        <f>B28</f>
        <v>9600</v>
      </c>
      <c r="C34" s="127">
        <f>+C27</f>
        <v>16000</v>
      </c>
      <c r="D34" s="127">
        <f>D25+D26</f>
        <v>140250</v>
      </c>
      <c r="E34" s="127">
        <f>E28</f>
        <v>252000</v>
      </c>
      <c r="F34" s="127">
        <f>+F27</f>
        <v>0</v>
      </c>
      <c r="G34" s="127">
        <f>G24+G26</f>
        <v>2767000</v>
      </c>
      <c r="H34" s="128">
        <f>H24+H26</f>
        <v>96000</v>
      </c>
      <c r="I34" s="128">
        <f>I27</f>
        <v>12000</v>
      </c>
      <c r="J34" s="128">
        <v>0</v>
      </c>
      <c r="K34" s="128">
        <v>0</v>
      </c>
    </row>
    <row r="35" spans="1:11" s="1" customFormat="1" ht="28.5" customHeight="1" thickBot="1" thickTop="1">
      <c r="A35" s="124" t="s">
        <v>34</v>
      </c>
      <c r="B35" s="209">
        <f>B34+C34+D34+E34+F34+G34+H34+I34+J34+K34</f>
        <v>3292850</v>
      </c>
      <c r="C35" s="210"/>
      <c r="D35" s="210"/>
      <c r="E35" s="210"/>
      <c r="F35" s="210"/>
      <c r="G35" s="210"/>
      <c r="H35" s="210"/>
      <c r="I35" s="211"/>
      <c r="J35" s="211"/>
      <c r="K35" s="212"/>
    </row>
    <row r="36" spans="4:5" ht="13.5" thickBot="1">
      <c r="D36" s="14"/>
      <c r="E36" s="15"/>
    </row>
    <row r="37" spans="1:11" ht="26.25" customHeight="1" thickBot="1">
      <c r="A37" s="67" t="s">
        <v>8</v>
      </c>
      <c r="B37" s="205" t="s">
        <v>64</v>
      </c>
      <c r="C37" s="206"/>
      <c r="D37" s="206"/>
      <c r="E37" s="206"/>
      <c r="F37" s="206"/>
      <c r="G37" s="206"/>
      <c r="H37" s="206"/>
      <c r="I37" s="207"/>
      <c r="J37" s="207"/>
      <c r="K37" s="208"/>
    </row>
    <row r="38" spans="1:11" ht="91.5" thickBot="1">
      <c r="A38" s="68" t="s">
        <v>40</v>
      </c>
      <c r="B38" s="125" t="s">
        <v>46</v>
      </c>
      <c r="C38" s="125" t="s">
        <v>47</v>
      </c>
      <c r="D38" s="125" t="s">
        <v>48</v>
      </c>
      <c r="E38" s="125" t="s">
        <v>49</v>
      </c>
      <c r="F38" s="125" t="s">
        <v>50</v>
      </c>
      <c r="G38" s="125" t="s">
        <v>51</v>
      </c>
      <c r="H38" s="125" t="s">
        <v>69</v>
      </c>
      <c r="I38" s="125" t="s">
        <v>52</v>
      </c>
      <c r="J38" s="125" t="s">
        <v>53</v>
      </c>
      <c r="K38" s="125" t="s">
        <v>54</v>
      </c>
    </row>
    <row r="39" spans="1:11" ht="12">
      <c r="A39" s="101">
        <v>63</v>
      </c>
      <c r="B39" s="102"/>
      <c r="C39" s="103"/>
      <c r="D39" s="146"/>
      <c r="E39" s="104"/>
      <c r="F39" s="104"/>
      <c r="G39" s="169">
        <v>2870000</v>
      </c>
      <c r="H39" s="172">
        <v>83000</v>
      </c>
      <c r="I39" s="105"/>
      <c r="J39" s="105"/>
      <c r="K39" s="105"/>
    </row>
    <row r="40" spans="1:11" ht="12">
      <c r="A40" s="136">
        <v>64</v>
      </c>
      <c r="B40" s="137"/>
      <c r="C40" s="138"/>
      <c r="D40" s="147">
        <v>250</v>
      </c>
      <c r="E40" s="140"/>
      <c r="F40" s="140"/>
      <c r="G40" s="170"/>
      <c r="H40" s="165"/>
      <c r="I40" s="142"/>
      <c r="J40" s="142"/>
      <c r="K40" s="142"/>
    </row>
    <row r="41" spans="1:11" ht="12">
      <c r="A41" s="136">
        <v>65</v>
      </c>
      <c r="B41" s="137"/>
      <c r="C41" s="138"/>
      <c r="D41" s="147">
        <v>150000</v>
      </c>
      <c r="E41" s="140"/>
      <c r="F41" s="140"/>
      <c r="G41" s="170">
        <v>7000</v>
      </c>
      <c r="H41" s="165">
        <v>13500</v>
      </c>
      <c r="I41" s="142"/>
      <c r="J41" s="142"/>
      <c r="K41" s="142"/>
    </row>
    <row r="42" spans="1:11" ht="12">
      <c r="A42" s="106">
        <v>66</v>
      </c>
      <c r="B42" s="107"/>
      <c r="C42" s="108">
        <v>17000</v>
      </c>
      <c r="D42" s="108"/>
      <c r="E42" s="108"/>
      <c r="F42" s="108"/>
      <c r="G42" s="171"/>
      <c r="H42" s="168"/>
      <c r="I42" s="110">
        <v>12000</v>
      </c>
      <c r="J42" s="110"/>
      <c r="K42" s="110"/>
    </row>
    <row r="43" spans="1:11" ht="12">
      <c r="A43" s="106">
        <v>67</v>
      </c>
      <c r="B43" s="107">
        <v>9600</v>
      </c>
      <c r="C43" s="108"/>
      <c r="D43" s="108"/>
      <c r="E43" s="108">
        <v>255000</v>
      </c>
      <c r="F43" s="108"/>
      <c r="G43" s="109"/>
      <c r="H43" s="168"/>
      <c r="I43" s="110"/>
      <c r="J43" s="110"/>
      <c r="K43" s="110"/>
    </row>
    <row r="44" spans="1:11" ht="12">
      <c r="A44" s="106">
        <v>92</v>
      </c>
      <c r="B44" s="107"/>
      <c r="C44" s="108"/>
      <c r="D44" s="108"/>
      <c r="E44" s="108"/>
      <c r="F44" s="108"/>
      <c r="G44" s="109"/>
      <c r="H44" s="110"/>
      <c r="I44" s="110"/>
      <c r="J44" s="110"/>
      <c r="K44" s="110"/>
    </row>
    <row r="45" spans="1:11" ht="12">
      <c r="A45" s="106"/>
      <c r="B45" s="107"/>
      <c r="C45" s="108"/>
      <c r="D45" s="108"/>
      <c r="E45" s="108"/>
      <c r="F45" s="108"/>
      <c r="G45" s="109"/>
      <c r="H45" s="110"/>
      <c r="I45" s="110"/>
      <c r="J45" s="110"/>
      <c r="K45" s="110"/>
    </row>
    <row r="46" spans="1:11" ht="13.5" customHeight="1">
      <c r="A46" s="106"/>
      <c r="B46" s="107"/>
      <c r="C46" s="108"/>
      <c r="D46" s="108"/>
      <c r="E46" s="108"/>
      <c r="F46" s="108"/>
      <c r="G46" s="109"/>
      <c r="H46" s="110"/>
      <c r="I46" s="110"/>
      <c r="J46" s="110"/>
      <c r="K46" s="110"/>
    </row>
    <row r="47" spans="1:11" ht="13.5" customHeight="1">
      <c r="A47" s="106"/>
      <c r="B47" s="107"/>
      <c r="C47" s="108"/>
      <c r="D47" s="108"/>
      <c r="E47" s="108"/>
      <c r="F47" s="108"/>
      <c r="G47" s="109"/>
      <c r="H47" s="110"/>
      <c r="I47" s="110"/>
      <c r="J47" s="110"/>
      <c r="K47" s="110"/>
    </row>
    <row r="48" spans="1:11" ht="13.5" customHeight="1" thickBot="1">
      <c r="A48" s="111"/>
      <c r="B48" s="112"/>
      <c r="C48" s="113"/>
      <c r="D48" s="113"/>
      <c r="E48" s="113"/>
      <c r="F48" s="113"/>
      <c r="G48" s="114"/>
      <c r="H48" s="115"/>
      <c r="I48" s="115"/>
      <c r="J48" s="115"/>
      <c r="K48" s="115"/>
    </row>
    <row r="49" spans="1:11" s="1" customFormat="1" ht="30" customHeight="1" thickBot="1">
      <c r="A49" s="11" t="s">
        <v>9</v>
      </c>
      <c r="B49" s="126">
        <f>B43</f>
        <v>9600</v>
      </c>
      <c r="C49" s="127">
        <f>+C42</f>
        <v>17000</v>
      </c>
      <c r="D49" s="127">
        <f>D40+D41</f>
        <v>150250</v>
      </c>
      <c r="E49" s="127">
        <f>E43</f>
        <v>255000</v>
      </c>
      <c r="F49" s="127">
        <f>+F42</f>
        <v>0</v>
      </c>
      <c r="G49" s="127">
        <f>G39+G41</f>
        <v>2877000</v>
      </c>
      <c r="H49" s="128">
        <f>H39+H41</f>
        <v>96500</v>
      </c>
      <c r="I49" s="128">
        <f>I42</f>
        <v>12000</v>
      </c>
      <c r="J49" s="128">
        <v>0</v>
      </c>
      <c r="K49" s="128">
        <v>0</v>
      </c>
    </row>
    <row r="50" spans="1:11" s="1" customFormat="1" ht="28.5" customHeight="1" thickBot="1" thickTop="1">
      <c r="A50" s="124" t="s">
        <v>71</v>
      </c>
      <c r="B50" s="209">
        <f>B49+C49+D49+E49+F49+G49+H49+I49+J49+K49</f>
        <v>3417350</v>
      </c>
      <c r="C50" s="210"/>
      <c r="D50" s="210"/>
      <c r="E50" s="210"/>
      <c r="F50" s="210"/>
      <c r="G50" s="210"/>
      <c r="H50" s="210"/>
      <c r="I50" s="211"/>
      <c r="J50" s="211"/>
      <c r="K50" s="212"/>
    </row>
    <row r="51" spans="3:5" ht="13.5" customHeight="1">
      <c r="C51" s="16"/>
      <c r="D51" s="14"/>
      <c r="E51" s="17"/>
    </row>
    <row r="52" spans="3:5" ht="13.5" customHeight="1">
      <c r="C52" s="16"/>
      <c r="D52" s="18"/>
      <c r="E52" s="19"/>
    </row>
    <row r="53" spans="4:5" ht="13.5" customHeight="1">
      <c r="D53" s="20"/>
      <c r="E53" s="21"/>
    </row>
    <row r="54" spans="4:5" ht="13.5" customHeight="1">
      <c r="D54" s="22"/>
      <c r="E54" s="23"/>
    </row>
    <row r="55" spans="4:5" ht="13.5" customHeight="1">
      <c r="D55" s="14"/>
      <c r="E55" s="15"/>
    </row>
    <row r="56" spans="3:5" ht="28.5" customHeight="1">
      <c r="C56" s="16"/>
      <c r="D56" s="14"/>
      <c r="E56" s="24"/>
    </row>
    <row r="57" spans="3:5" ht="13.5" customHeight="1">
      <c r="C57" s="16"/>
      <c r="D57" s="14"/>
      <c r="E57" s="19"/>
    </row>
    <row r="58" spans="4:5" ht="13.5" customHeight="1">
      <c r="D58" s="14"/>
      <c r="E58" s="15"/>
    </row>
    <row r="59" spans="4:5" ht="13.5" customHeight="1">
      <c r="D59" s="14"/>
      <c r="E59" s="23"/>
    </row>
    <row r="60" spans="4:5" ht="13.5" customHeight="1">
      <c r="D60" s="14"/>
      <c r="E60" s="15"/>
    </row>
    <row r="61" spans="4:5" ht="22.5" customHeight="1">
      <c r="D61" s="14"/>
      <c r="E61" s="25"/>
    </row>
    <row r="62" spans="4:5" ht="13.5" customHeight="1">
      <c r="D62" s="20"/>
      <c r="E62" s="21"/>
    </row>
    <row r="63" spans="2:5" ht="13.5" customHeight="1">
      <c r="B63" s="16"/>
      <c r="D63" s="20"/>
      <c r="E63" s="26"/>
    </row>
    <row r="64" spans="3:5" ht="13.5" customHeight="1">
      <c r="C64" s="16"/>
      <c r="D64" s="20"/>
      <c r="E64" s="27"/>
    </row>
    <row r="65" spans="3:5" ht="13.5" customHeight="1">
      <c r="C65" s="16"/>
      <c r="D65" s="22"/>
      <c r="E65" s="19"/>
    </row>
    <row r="66" spans="4:5" ht="13.5" customHeight="1">
      <c r="D66" s="14"/>
      <c r="E66" s="15"/>
    </row>
    <row r="67" spans="2:5" ht="13.5" customHeight="1">
      <c r="B67" s="16"/>
      <c r="D67" s="14"/>
      <c r="E67" s="17"/>
    </row>
    <row r="68" spans="3:5" ht="13.5" customHeight="1">
      <c r="C68" s="16"/>
      <c r="D68" s="14"/>
      <c r="E68" s="26"/>
    </row>
    <row r="69" spans="3:5" ht="13.5" customHeight="1">
      <c r="C69" s="16"/>
      <c r="D69" s="22"/>
      <c r="E69" s="19"/>
    </row>
    <row r="70" spans="4:5" ht="13.5" customHeight="1">
      <c r="D70" s="20"/>
      <c r="E70" s="15"/>
    </row>
    <row r="71" spans="3:5" ht="13.5" customHeight="1">
      <c r="C71" s="16"/>
      <c r="D71" s="20"/>
      <c r="E71" s="26"/>
    </row>
    <row r="72" spans="4:5" ht="22.5" customHeight="1">
      <c r="D72" s="22"/>
      <c r="E72" s="25"/>
    </row>
    <row r="73" spans="4:5" ht="13.5" customHeight="1">
      <c r="D73" s="14"/>
      <c r="E73" s="15"/>
    </row>
    <row r="74" spans="4:5" ht="13.5" customHeight="1">
      <c r="D74" s="22"/>
      <c r="E74" s="19"/>
    </row>
    <row r="75" spans="4:5" ht="13.5" customHeight="1">
      <c r="D75" s="14"/>
      <c r="E75" s="15"/>
    </row>
    <row r="76" spans="4:5" ht="13.5" customHeight="1">
      <c r="D76" s="14"/>
      <c r="E76" s="15"/>
    </row>
    <row r="77" spans="1:5" ht="13.5" customHeight="1">
      <c r="A77" s="16"/>
      <c r="D77" s="28"/>
      <c r="E77" s="26"/>
    </row>
    <row r="78" spans="2:5" ht="13.5" customHeight="1">
      <c r="B78" s="16"/>
      <c r="C78" s="16"/>
      <c r="D78" s="29"/>
      <c r="E78" s="26"/>
    </row>
    <row r="79" spans="2:5" ht="13.5" customHeight="1">
      <c r="B79" s="16"/>
      <c r="C79" s="16"/>
      <c r="D79" s="29"/>
      <c r="E79" s="17"/>
    </row>
    <row r="80" spans="2:5" ht="13.5" customHeight="1">
      <c r="B80" s="16"/>
      <c r="C80" s="16"/>
      <c r="D80" s="22"/>
      <c r="E80" s="23"/>
    </row>
    <row r="81" spans="4:5" ht="12.75">
      <c r="D81" s="14"/>
      <c r="E81" s="15"/>
    </row>
    <row r="82" spans="2:5" ht="12.75">
      <c r="B82" s="16"/>
      <c r="D82" s="14"/>
      <c r="E82" s="26"/>
    </row>
    <row r="83" spans="3:5" ht="12.75">
      <c r="C83" s="16"/>
      <c r="D83" s="14"/>
      <c r="E83" s="17"/>
    </row>
    <row r="84" spans="3:5" ht="12.75">
      <c r="C84" s="16"/>
      <c r="D84" s="22"/>
      <c r="E84" s="19"/>
    </row>
    <row r="85" spans="4:5" ht="12.75">
      <c r="D85" s="14"/>
      <c r="E85" s="15"/>
    </row>
    <row r="86" spans="4:5" ht="12.75">
      <c r="D86" s="14"/>
      <c r="E86" s="15"/>
    </row>
    <row r="87" spans="4:5" ht="12.75">
      <c r="D87" s="30"/>
      <c r="E87" s="31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4:5" ht="12">
      <c r="D91" s="22"/>
      <c r="E91" s="19"/>
    </row>
    <row r="92" spans="4:5" ht="12.75">
      <c r="D92" s="14"/>
      <c r="E92" s="15"/>
    </row>
    <row r="93" spans="4:5" ht="12">
      <c r="D93" s="22"/>
      <c r="E93" s="19"/>
    </row>
    <row r="94" spans="4:5" ht="12.75">
      <c r="D94" s="14"/>
      <c r="E94" s="15"/>
    </row>
    <row r="95" spans="4:5" ht="12.75">
      <c r="D95" s="14"/>
      <c r="E95" s="15"/>
    </row>
    <row r="96" spans="4:5" ht="12.75">
      <c r="D96" s="14"/>
      <c r="E96" s="15"/>
    </row>
    <row r="97" spans="4:5" ht="12.75">
      <c r="D97" s="14"/>
      <c r="E97" s="15"/>
    </row>
    <row r="98" spans="1:5" ht="28.5" customHeight="1">
      <c r="A98" s="32"/>
      <c r="B98" s="32"/>
      <c r="C98" s="32"/>
      <c r="D98" s="33"/>
      <c r="E98" s="34"/>
    </row>
    <row r="99" spans="3:5" ht="12.75">
      <c r="C99" s="16"/>
      <c r="D99" s="14"/>
      <c r="E99" s="17"/>
    </row>
    <row r="100" spans="4:5" ht="12">
      <c r="D100" s="35"/>
      <c r="E100" s="36"/>
    </row>
    <row r="101" spans="4:5" ht="12.75">
      <c r="D101" s="14"/>
      <c r="E101" s="15"/>
    </row>
    <row r="102" spans="4:5" ht="12.75">
      <c r="D102" s="30"/>
      <c r="E102" s="31"/>
    </row>
    <row r="103" spans="4:5" ht="12.75">
      <c r="D103" s="30"/>
      <c r="E103" s="31"/>
    </row>
    <row r="104" spans="4:5" ht="12.75">
      <c r="D104" s="14"/>
      <c r="E104" s="15"/>
    </row>
    <row r="105" spans="4:5" ht="12">
      <c r="D105" s="22"/>
      <c r="E105" s="19"/>
    </row>
    <row r="106" spans="4:5" ht="12.75">
      <c r="D106" s="14"/>
      <c r="E106" s="15"/>
    </row>
    <row r="107" spans="4:5" ht="12.75">
      <c r="D107" s="14"/>
      <c r="E107" s="15"/>
    </row>
    <row r="108" spans="4:5" ht="12">
      <c r="D108" s="22"/>
      <c r="E108" s="19"/>
    </row>
    <row r="109" spans="4:5" ht="12.75">
      <c r="D109" s="14"/>
      <c r="E109" s="15"/>
    </row>
    <row r="110" spans="4:5" ht="12.75">
      <c r="D110" s="30"/>
      <c r="E110" s="31"/>
    </row>
    <row r="111" spans="4:5" ht="12">
      <c r="D111" s="22"/>
      <c r="E111" s="36"/>
    </row>
    <row r="112" spans="4:5" ht="12.75">
      <c r="D112" s="20"/>
      <c r="E112" s="31"/>
    </row>
    <row r="113" spans="4:5" ht="12">
      <c r="D113" s="22"/>
      <c r="E113" s="19"/>
    </row>
    <row r="114" spans="4:5" ht="12.75">
      <c r="D114" s="14"/>
      <c r="E114" s="15"/>
    </row>
    <row r="115" spans="3:5" ht="12.75">
      <c r="C115" s="16"/>
      <c r="D115" s="14"/>
      <c r="E115" s="17"/>
    </row>
    <row r="116" spans="4:5" ht="12.75">
      <c r="D116" s="20"/>
      <c r="E116" s="19"/>
    </row>
    <row r="117" spans="4:5" ht="12.75">
      <c r="D117" s="20"/>
      <c r="E117" s="31"/>
    </row>
    <row r="118" spans="3:5" ht="12.75">
      <c r="C118" s="16"/>
      <c r="D118" s="20"/>
      <c r="E118" s="37"/>
    </row>
    <row r="119" spans="3:5" ht="12.75">
      <c r="C119" s="16"/>
      <c r="D119" s="22"/>
      <c r="E119" s="23"/>
    </row>
    <row r="120" spans="4:5" ht="12.75">
      <c r="D120" s="14"/>
      <c r="E120" s="15"/>
    </row>
    <row r="121" spans="4:5" ht="12">
      <c r="D121" s="35"/>
      <c r="E121" s="38"/>
    </row>
    <row r="122" spans="4:5" ht="11.25" customHeight="1">
      <c r="D122" s="30"/>
      <c r="E122" s="31"/>
    </row>
    <row r="123" spans="2:5" ht="24" customHeight="1">
      <c r="B123" s="16"/>
      <c r="D123" s="30"/>
      <c r="E123" s="39"/>
    </row>
    <row r="124" spans="3:5" ht="15" customHeight="1">
      <c r="C124" s="16"/>
      <c r="D124" s="30"/>
      <c r="E124" s="39"/>
    </row>
    <row r="125" spans="4:5" ht="11.25" customHeight="1">
      <c r="D125" s="35"/>
      <c r="E125" s="36"/>
    </row>
    <row r="126" spans="4:5" ht="12.75">
      <c r="D126" s="30"/>
      <c r="E126" s="31"/>
    </row>
    <row r="127" spans="2:5" ht="13.5" customHeight="1">
      <c r="B127" s="16"/>
      <c r="D127" s="30"/>
      <c r="E127" s="40"/>
    </row>
    <row r="128" spans="3:5" ht="12.75" customHeight="1">
      <c r="C128" s="16"/>
      <c r="D128" s="30"/>
      <c r="E128" s="17"/>
    </row>
    <row r="129" spans="3:5" ht="12.75" customHeight="1">
      <c r="C129" s="16"/>
      <c r="D129" s="22"/>
      <c r="E129" s="23"/>
    </row>
    <row r="130" spans="4:5" ht="12.75">
      <c r="D130" s="14"/>
      <c r="E130" s="15"/>
    </row>
    <row r="131" spans="3:5" ht="12.75">
      <c r="C131" s="16"/>
      <c r="D131" s="14"/>
      <c r="E131" s="37"/>
    </row>
    <row r="132" spans="4:5" ht="12">
      <c r="D132" s="35"/>
      <c r="E132" s="36"/>
    </row>
    <row r="133" spans="4:5" ht="12.75">
      <c r="D133" s="30"/>
      <c r="E133" s="31"/>
    </row>
    <row r="134" spans="4:5" ht="12.75">
      <c r="D134" s="14"/>
      <c r="E134" s="15"/>
    </row>
    <row r="135" spans="1:5" ht="19.5" customHeight="1">
      <c r="A135" s="41"/>
      <c r="B135" s="6"/>
      <c r="C135" s="6"/>
      <c r="D135" s="6"/>
      <c r="E135" s="26"/>
    </row>
    <row r="136" spans="1:5" ht="15" customHeight="1">
      <c r="A136" s="16"/>
      <c r="D136" s="28"/>
      <c r="E136" s="26"/>
    </row>
    <row r="137" spans="1:5" ht="12.75">
      <c r="A137" s="16"/>
      <c r="B137" s="16"/>
      <c r="D137" s="28"/>
      <c r="E137" s="17"/>
    </row>
    <row r="138" spans="3:5" ht="12.75">
      <c r="C138" s="16"/>
      <c r="D138" s="14"/>
      <c r="E138" s="26"/>
    </row>
    <row r="139" spans="4:5" ht="12">
      <c r="D139" s="18"/>
      <c r="E139" s="19"/>
    </row>
    <row r="140" spans="2:5" ht="12.75">
      <c r="B140" s="16"/>
      <c r="D140" s="14"/>
      <c r="E140" s="17"/>
    </row>
    <row r="141" spans="3:5" ht="12.75">
      <c r="C141" s="16"/>
      <c r="D141" s="14"/>
      <c r="E141" s="17"/>
    </row>
    <row r="142" spans="4:5" ht="12">
      <c r="D142" s="22"/>
      <c r="E142" s="23"/>
    </row>
    <row r="143" spans="3:5" ht="22.5" customHeight="1">
      <c r="C143" s="16"/>
      <c r="D143" s="14"/>
      <c r="E143" s="24"/>
    </row>
    <row r="144" spans="4:5" ht="12.75">
      <c r="D144" s="14"/>
      <c r="E144" s="23"/>
    </row>
    <row r="145" spans="2:5" ht="12.75">
      <c r="B145" s="16"/>
      <c r="D145" s="20"/>
      <c r="E145" s="26"/>
    </row>
    <row r="146" spans="3:5" ht="12.75">
      <c r="C146" s="16"/>
      <c r="D146" s="20"/>
      <c r="E146" s="27"/>
    </row>
    <row r="147" spans="4:5" ht="12">
      <c r="D147" s="22"/>
      <c r="E147" s="19"/>
    </row>
    <row r="148" spans="1:5" ht="13.5" customHeight="1">
      <c r="A148" s="16"/>
      <c r="D148" s="28"/>
      <c r="E148" s="26"/>
    </row>
    <row r="149" spans="2:5" ht="13.5" customHeight="1">
      <c r="B149" s="16"/>
      <c r="D149" s="14"/>
      <c r="E149" s="26"/>
    </row>
    <row r="150" spans="3:5" ht="13.5" customHeight="1">
      <c r="C150" s="16"/>
      <c r="D150" s="14"/>
      <c r="E150" s="17"/>
    </row>
    <row r="151" spans="3:5" ht="12.75">
      <c r="C151" s="16"/>
      <c r="D151" s="22"/>
      <c r="E151" s="19"/>
    </row>
    <row r="152" spans="3:5" ht="12.75">
      <c r="C152" s="16"/>
      <c r="D152" s="14"/>
      <c r="E152" s="17"/>
    </row>
    <row r="153" spans="4:5" ht="12">
      <c r="D153" s="35"/>
      <c r="E153" s="36"/>
    </row>
    <row r="154" spans="3:5" ht="12.75">
      <c r="C154" s="16"/>
      <c r="D154" s="20"/>
      <c r="E154" s="37"/>
    </row>
    <row r="155" spans="3:5" ht="12.75">
      <c r="C155" s="16"/>
      <c r="D155" s="22"/>
      <c r="E155" s="23"/>
    </row>
    <row r="156" spans="4:5" ht="12">
      <c r="D156" s="35"/>
      <c r="E156" s="42"/>
    </row>
    <row r="157" spans="2:5" ht="12.75">
      <c r="B157" s="16"/>
      <c r="D157" s="30"/>
      <c r="E157" s="40"/>
    </row>
    <row r="158" spans="3:5" ht="12.75">
      <c r="C158" s="16"/>
      <c r="D158" s="30"/>
      <c r="E158" s="17"/>
    </row>
    <row r="159" spans="3:5" ht="12.75">
      <c r="C159" s="16"/>
      <c r="D159" s="22"/>
      <c r="E159" s="23"/>
    </row>
    <row r="160" spans="3:5" ht="12.75">
      <c r="C160" s="16"/>
      <c r="D160" s="22"/>
      <c r="E160" s="23"/>
    </row>
    <row r="161" spans="4:5" ht="12.75">
      <c r="D161" s="14"/>
      <c r="E161" s="15"/>
    </row>
    <row r="162" spans="1:5" s="43" customFormat="1" ht="18" customHeight="1">
      <c r="A162" s="213"/>
      <c r="B162" s="214"/>
      <c r="C162" s="214"/>
      <c r="D162" s="214"/>
      <c r="E162" s="214"/>
    </row>
    <row r="163" spans="1:5" ht="28.5" customHeight="1">
      <c r="A163" s="32"/>
      <c r="B163" s="32"/>
      <c r="C163" s="32"/>
      <c r="D163" s="33"/>
      <c r="E163" s="34"/>
    </row>
    <row r="165" spans="1:5" ht="15">
      <c r="A165" s="45"/>
      <c r="B165" s="16"/>
      <c r="C165" s="16"/>
      <c r="D165" s="46"/>
      <c r="E165" s="5"/>
    </row>
    <row r="166" spans="1:5" ht="12.75">
      <c r="A166" s="16"/>
      <c r="B166" s="16"/>
      <c r="C166" s="16"/>
      <c r="D166" s="46"/>
      <c r="E166" s="5"/>
    </row>
    <row r="167" spans="1:5" ht="17.25" customHeight="1">
      <c r="A167" s="16"/>
      <c r="B167" s="16"/>
      <c r="C167" s="16"/>
      <c r="D167" s="46"/>
      <c r="E167" s="5"/>
    </row>
    <row r="168" spans="1:5" ht="13.5" customHeight="1">
      <c r="A168" s="16"/>
      <c r="B168" s="16"/>
      <c r="C168" s="16"/>
      <c r="D168" s="46"/>
      <c r="E168" s="5"/>
    </row>
    <row r="169" spans="1:5" ht="12.75">
      <c r="A169" s="16"/>
      <c r="B169" s="16"/>
      <c r="C169" s="16"/>
      <c r="D169" s="46"/>
      <c r="E169" s="5"/>
    </row>
    <row r="170" spans="1:3" ht="12.75">
      <c r="A170" s="16"/>
      <c r="B170" s="16"/>
      <c r="C170" s="16"/>
    </row>
    <row r="171" spans="1:5" ht="12.75">
      <c r="A171" s="16"/>
      <c r="B171" s="16"/>
      <c r="C171" s="16"/>
      <c r="D171" s="46"/>
      <c r="E171" s="5"/>
    </row>
    <row r="172" spans="1:5" ht="12.75">
      <c r="A172" s="16"/>
      <c r="B172" s="16"/>
      <c r="C172" s="16"/>
      <c r="D172" s="46"/>
      <c r="E172" s="47"/>
    </row>
    <row r="173" spans="1:5" ht="12.75">
      <c r="A173" s="16"/>
      <c r="B173" s="16"/>
      <c r="C173" s="16"/>
      <c r="D173" s="46"/>
      <c r="E173" s="5"/>
    </row>
    <row r="174" spans="1:5" ht="22.5" customHeight="1">
      <c r="A174" s="16"/>
      <c r="B174" s="16"/>
      <c r="C174" s="16"/>
      <c r="D174" s="46"/>
      <c r="E174" s="24"/>
    </row>
    <row r="175" spans="4:5" ht="22.5" customHeight="1">
      <c r="D175" s="22"/>
      <c r="E175" s="25"/>
    </row>
  </sheetData>
  <sheetProtection/>
  <mergeCells count="8">
    <mergeCell ref="A1:K1"/>
    <mergeCell ref="B22:K22"/>
    <mergeCell ref="B35:K35"/>
    <mergeCell ref="B37:K37"/>
    <mergeCell ref="B50:K50"/>
    <mergeCell ref="A162:E162"/>
    <mergeCell ref="B3:K3"/>
    <mergeCell ref="B20:K20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9" r:id="rId2"/>
  <rowBreaks count="3" manualBreakCount="3">
    <brk id="20" max="10" man="1"/>
    <brk id="96" max="9" man="1"/>
    <brk id="16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5"/>
  <sheetViews>
    <sheetView workbookViewId="0" topLeftCell="A1">
      <selection activeCell="A13" sqref="A13"/>
    </sheetView>
  </sheetViews>
  <sheetFormatPr defaultColWidth="11.421875" defaultRowHeight="12.75"/>
  <cols>
    <col min="1" max="1" width="9.7109375" style="63" customWidth="1"/>
    <col min="2" max="2" width="29.8515625" style="64" customWidth="1"/>
    <col min="3" max="3" width="20.28125" style="2" customWidth="1"/>
    <col min="4" max="13" width="13.7109375" style="2" customWidth="1"/>
    <col min="14" max="14" width="11.421875" style="3" customWidth="1"/>
    <col min="15" max="15" width="11.7109375" style="3" bestFit="1" customWidth="1"/>
    <col min="16" max="16" width="11.421875" style="3" customWidth="1"/>
    <col min="17" max="17" width="11.7109375" style="3" bestFit="1" customWidth="1"/>
    <col min="18" max="16384" width="11.421875" style="3" customWidth="1"/>
  </cols>
  <sheetData>
    <row r="1" spans="1:13" ht="18" customHeight="1">
      <c r="A1" s="215" t="s">
        <v>57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12.75" customHeight="1">
      <c r="A2" s="82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s="5" customFormat="1" ht="103.5">
      <c r="A3" s="4" t="s">
        <v>10</v>
      </c>
      <c r="B3" s="83" t="s">
        <v>11</v>
      </c>
      <c r="C3" s="4" t="s">
        <v>62</v>
      </c>
      <c r="D3" s="4" t="s">
        <v>46</v>
      </c>
      <c r="E3" s="4" t="s">
        <v>47</v>
      </c>
      <c r="F3" s="4" t="s">
        <v>48</v>
      </c>
      <c r="G3" s="4" t="s">
        <v>49</v>
      </c>
      <c r="H3" s="4" t="s">
        <v>50</v>
      </c>
      <c r="I3" s="4" t="s">
        <v>51</v>
      </c>
      <c r="J3" s="4" t="s">
        <v>61</v>
      </c>
      <c r="K3" s="4" t="s">
        <v>52</v>
      </c>
      <c r="L3" s="4" t="s">
        <v>53</v>
      </c>
      <c r="M3" s="4" t="s">
        <v>54</v>
      </c>
    </row>
    <row r="4" spans="1:13" ht="12.75">
      <c r="A4" s="98"/>
      <c r="B4" s="86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s="5" customFormat="1" ht="12.75">
      <c r="A5" s="99"/>
      <c r="B5" s="89" t="s">
        <v>25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12.75" customHeight="1">
      <c r="A6" s="97"/>
      <c r="B6" s="92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7" spans="1:13" s="5" customFormat="1" ht="12.75">
      <c r="A7" s="94" t="s">
        <v>37</v>
      </c>
      <c r="B7" s="95" t="s">
        <v>41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s="5" customFormat="1" ht="12.75" customHeight="1">
      <c r="A8" s="94" t="s">
        <v>55</v>
      </c>
      <c r="B8" s="95" t="s">
        <v>42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15" s="5" customFormat="1" ht="12.75" customHeight="1">
      <c r="A9" s="94" t="s">
        <v>73</v>
      </c>
      <c r="B9" s="95"/>
      <c r="C9" s="173">
        <f>C10+C23</f>
        <v>3259835</v>
      </c>
      <c r="D9" s="129">
        <f>D10+D23</f>
        <v>9600</v>
      </c>
      <c r="E9" s="129">
        <f>E10+E23</f>
        <v>15000</v>
      </c>
      <c r="F9" s="129">
        <f>F10+F23</f>
        <v>117610</v>
      </c>
      <c r="G9" s="129">
        <f>G10+G23</f>
        <v>250000</v>
      </c>
      <c r="H9" s="96">
        <v>0</v>
      </c>
      <c r="I9" s="129">
        <f>I10+I23</f>
        <v>2759990</v>
      </c>
      <c r="J9" s="173">
        <f>J10</f>
        <v>95635</v>
      </c>
      <c r="K9" s="129">
        <f>K10+K23</f>
        <v>12000</v>
      </c>
      <c r="L9" s="96">
        <v>0</v>
      </c>
      <c r="M9" s="96">
        <v>0</v>
      </c>
      <c r="O9" s="174"/>
    </row>
    <row r="10" spans="1:15" s="5" customFormat="1" ht="12.75">
      <c r="A10" s="97">
        <v>3</v>
      </c>
      <c r="B10" s="95" t="s">
        <v>39</v>
      </c>
      <c r="C10" s="129">
        <f>C11+C15+C20</f>
        <v>3184445</v>
      </c>
      <c r="D10" s="129">
        <f aca="true" t="shared" si="0" ref="D10:M10">SUM(D11,D15,D20)</f>
        <v>9600</v>
      </c>
      <c r="E10" s="129">
        <f t="shared" si="0"/>
        <v>15000</v>
      </c>
      <c r="F10" s="129">
        <f t="shared" si="0"/>
        <v>117610</v>
      </c>
      <c r="G10" s="129">
        <f t="shared" si="0"/>
        <v>235850</v>
      </c>
      <c r="H10" s="129">
        <f t="shared" si="0"/>
        <v>0</v>
      </c>
      <c r="I10" s="129">
        <f t="shared" si="0"/>
        <v>2704750</v>
      </c>
      <c r="J10" s="129">
        <f t="shared" si="0"/>
        <v>95635</v>
      </c>
      <c r="K10" s="129">
        <f t="shared" si="0"/>
        <v>6000</v>
      </c>
      <c r="L10" s="129">
        <f t="shared" si="0"/>
        <v>0</v>
      </c>
      <c r="M10" s="129">
        <f t="shared" si="0"/>
        <v>0</v>
      </c>
      <c r="O10" s="174">
        <f>D10+E10+F10+G10+H10+I10+J10+K10</f>
        <v>3184445</v>
      </c>
    </row>
    <row r="11" spans="1:13" s="5" customFormat="1" ht="12.75">
      <c r="A11" s="97">
        <v>31</v>
      </c>
      <c r="B11" s="95" t="s">
        <v>12</v>
      </c>
      <c r="C11" s="129">
        <f>C12+C13+C14</f>
        <v>2662810</v>
      </c>
      <c r="D11" s="129">
        <f>SUM(D12,D13,D14)</f>
        <v>0</v>
      </c>
      <c r="E11" s="129">
        <f>SUM(E12,E13,E14)</f>
        <v>0</v>
      </c>
      <c r="F11" s="129">
        <f>SUM(F12,F13,F14)</f>
        <v>9810</v>
      </c>
      <c r="G11" s="129">
        <f>SUM(G12,G13,G14)</f>
        <v>0</v>
      </c>
      <c r="H11" s="129">
        <f>SUM(H12,H13,H14)</f>
        <v>0</v>
      </c>
      <c r="I11" s="129">
        <f>I12+I13+I14</f>
        <v>2570000</v>
      </c>
      <c r="J11" s="129">
        <f>SUM(J12,J13,J14)</f>
        <v>83000</v>
      </c>
      <c r="K11" s="129">
        <f>SUM(K12,K13,K14)</f>
        <v>0</v>
      </c>
      <c r="L11" s="129">
        <f>SUM(L12,L13,L14)</f>
        <v>0</v>
      </c>
      <c r="M11" s="129">
        <f>SUM(M12,M13,M14)</f>
        <v>0</v>
      </c>
    </row>
    <row r="12" spans="1:13" ht="12.75">
      <c r="A12" s="132">
        <v>311</v>
      </c>
      <c r="B12" s="133" t="s">
        <v>13</v>
      </c>
      <c r="C12" s="129">
        <f>D12+E12+F12+G12+H12+I12+J12+K12+L12+M12</f>
        <v>2076734</v>
      </c>
      <c r="D12" s="129">
        <v>0</v>
      </c>
      <c r="E12" s="129">
        <v>0</v>
      </c>
      <c r="F12" s="129">
        <v>5000</v>
      </c>
      <c r="G12" s="129">
        <v>0</v>
      </c>
      <c r="H12" s="129">
        <v>0</v>
      </c>
      <c r="I12" s="129">
        <v>2002180</v>
      </c>
      <c r="J12" s="129">
        <v>69554</v>
      </c>
      <c r="K12" s="129">
        <v>0</v>
      </c>
      <c r="L12" s="129">
        <v>0</v>
      </c>
      <c r="M12" s="129">
        <v>0</v>
      </c>
    </row>
    <row r="13" spans="1:13" ht="12.75">
      <c r="A13" s="132">
        <v>312</v>
      </c>
      <c r="B13" s="133" t="s">
        <v>14</v>
      </c>
      <c r="C13" s="129">
        <f>D13+E13+F13+G13+H13+I13+J13+K13+L13+M13</f>
        <v>241340</v>
      </c>
      <c r="D13" s="129">
        <v>0</v>
      </c>
      <c r="E13" s="129">
        <v>0</v>
      </c>
      <c r="F13" s="129">
        <v>4000</v>
      </c>
      <c r="G13" s="129">
        <v>0</v>
      </c>
      <c r="H13" s="129">
        <v>0</v>
      </c>
      <c r="I13" s="129">
        <v>237340</v>
      </c>
      <c r="J13" s="129">
        <v>0</v>
      </c>
      <c r="K13" s="129">
        <v>0</v>
      </c>
      <c r="L13" s="129">
        <v>0</v>
      </c>
      <c r="M13" s="129">
        <v>0</v>
      </c>
    </row>
    <row r="14" spans="1:13" ht="12.75">
      <c r="A14" s="132">
        <v>313</v>
      </c>
      <c r="B14" s="95" t="s">
        <v>15</v>
      </c>
      <c r="C14" s="129">
        <f>F14+G14+H14+I14+J14+K14+L14+M14</f>
        <v>344736</v>
      </c>
      <c r="D14" s="129">
        <v>0</v>
      </c>
      <c r="E14" s="129">
        <v>0</v>
      </c>
      <c r="F14" s="129">
        <v>810</v>
      </c>
      <c r="G14" s="129">
        <v>0</v>
      </c>
      <c r="H14" s="129">
        <v>0</v>
      </c>
      <c r="I14" s="129">
        <v>330480</v>
      </c>
      <c r="J14" s="129">
        <v>13446</v>
      </c>
      <c r="K14" s="129">
        <v>0</v>
      </c>
      <c r="L14" s="129">
        <v>0</v>
      </c>
      <c r="M14" s="129">
        <v>0</v>
      </c>
    </row>
    <row r="15" spans="1:13" s="5" customFormat="1" ht="12.75">
      <c r="A15" s="97">
        <v>32</v>
      </c>
      <c r="B15" s="95" t="s">
        <v>16</v>
      </c>
      <c r="C15" s="129">
        <f>C16+C17+C18+C19</f>
        <v>519935</v>
      </c>
      <c r="D15" s="129">
        <f>SUM(D16,D17,D18)</f>
        <v>9600</v>
      </c>
      <c r="E15" s="129">
        <f>SUM(E16,E17,E18)</f>
        <v>15000</v>
      </c>
      <c r="F15" s="129">
        <f>F16+F17+F18+F19</f>
        <v>107550</v>
      </c>
      <c r="G15" s="129">
        <f>G16+G17+G18+G19</f>
        <v>234400</v>
      </c>
      <c r="H15" s="129">
        <f>SUM(H16,H17,H18)</f>
        <v>0</v>
      </c>
      <c r="I15" s="129">
        <f>I16+I17+I18+I19</f>
        <v>134750</v>
      </c>
      <c r="J15" s="129">
        <f>SUM(J16,J17,J18)</f>
        <v>12635</v>
      </c>
      <c r="K15" s="129">
        <f>SUM(K16,K17,K18)</f>
        <v>6000</v>
      </c>
      <c r="L15" s="129">
        <f>SUM(L16,L17,L18)</f>
        <v>0</v>
      </c>
      <c r="M15" s="129">
        <f>SUM(M16,M17,M18)</f>
        <v>0</v>
      </c>
    </row>
    <row r="16" spans="1:13" ht="12.75">
      <c r="A16" s="132">
        <v>321</v>
      </c>
      <c r="B16" s="133" t="s">
        <v>17</v>
      </c>
      <c r="C16" s="129">
        <f>D16+E16+F16+G16+H16+I16+J16+K16+L16+M16</f>
        <v>124200</v>
      </c>
      <c r="D16" s="129">
        <v>0</v>
      </c>
      <c r="E16" s="129">
        <v>0</v>
      </c>
      <c r="F16" s="129">
        <v>5000</v>
      </c>
      <c r="G16" s="129">
        <v>29200</v>
      </c>
      <c r="H16" s="129">
        <v>0</v>
      </c>
      <c r="I16" s="129">
        <v>90000</v>
      </c>
      <c r="J16" s="129">
        <v>0</v>
      </c>
      <c r="K16" s="129">
        <v>0</v>
      </c>
      <c r="L16" s="129">
        <v>0</v>
      </c>
      <c r="M16" s="129">
        <v>0</v>
      </c>
    </row>
    <row r="17" spans="1:13" ht="12.75">
      <c r="A17" s="97">
        <v>322</v>
      </c>
      <c r="B17" s="95" t="s">
        <v>18</v>
      </c>
      <c r="C17" s="129">
        <f>E17+F17+G17+H17+I17+J17+K17+L17+M17</f>
        <v>303425</v>
      </c>
      <c r="D17" s="129">
        <v>0</v>
      </c>
      <c r="E17" s="129">
        <v>13000</v>
      </c>
      <c r="F17" s="129">
        <v>98790</v>
      </c>
      <c r="G17" s="129">
        <v>166000</v>
      </c>
      <c r="H17" s="129">
        <v>0</v>
      </c>
      <c r="I17" s="129">
        <v>7000</v>
      </c>
      <c r="J17" s="129">
        <v>12635</v>
      </c>
      <c r="K17" s="129">
        <v>6000</v>
      </c>
      <c r="L17" s="129">
        <v>0</v>
      </c>
      <c r="M17" s="129">
        <v>0</v>
      </c>
    </row>
    <row r="18" spans="1:13" ht="12.75">
      <c r="A18" s="132">
        <v>323</v>
      </c>
      <c r="B18" s="133" t="s">
        <v>19</v>
      </c>
      <c r="C18" s="129">
        <v>51200</v>
      </c>
      <c r="D18" s="129">
        <v>9600</v>
      </c>
      <c r="E18" s="129">
        <v>2000</v>
      </c>
      <c r="F18" s="129">
        <v>1000</v>
      </c>
      <c r="G18" s="129">
        <v>38600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v>0</v>
      </c>
    </row>
    <row r="19" spans="1:17" ht="25.5">
      <c r="A19" s="97">
        <v>329</v>
      </c>
      <c r="B19" s="95" t="s">
        <v>74</v>
      </c>
      <c r="C19" s="129">
        <f>E19+F19+G19+H19+I19+J19+K19+L19+M19</f>
        <v>41110</v>
      </c>
      <c r="D19" s="129">
        <v>0</v>
      </c>
      <c r="E19" s="129">
        <v>0</v>
      </c>
      <c r="F19" s="129">
        <v>2760</v>
      </c>
      <c r="G19" s="129">
        <v>600</v>
      </c>
      <c r="H19" s="129">
        <v>0</v>
      </c>
      <c r="I19" s="129">
        <v>37750</v>
      </c>
      <c r="J19" s="129">
        <v>0</v>
      </c>
      <c r="K19" s="129">
        <v>0</v>
      </c>
      <c r="L19" s="129">
        <v>0</v>
      </c>
      <c r="M19" s="129">
        <v>0</v>
      </c>
      <c r="N19" s="3">
        <v>0</v>
      </c>
      <c r="Q19" s="175">
        <f>O23+O10</f>
        <v>3259835</v>
      </c>
    </row>
    <row r="20" spans="1:13" s="5" customFormat="1" ht="12.75">
      <c r="A20" s="97">
        <v>34</v>
      </c>
      <c r="B20" s="95" t="s">
        <v>20</v>
      </c>
      <c r="C20" s="129">
        <f>SUM(C21)</f>
        <v>1700</v>
      </c>
      <c r="D20" s="129">
        <f aca="true" t="shared" si="1" ref="D20:M20">SUM(D21)</f>
        <v>0</v>
      </c>
      <c r="E20" s="129">
        <f t="shared" si="1"/>
        <v>0</v>
      </c>
      <c r="F20" s="129">
        <f t="shared" si="1"/>
        <v>250</v>
      </c>
      <c r="G20" s="129">
        <f t="shared" si="1"/>
        <v>1450</v>
      </c>
      <c r="H20" s="129">
        <f t="shared" si="1"/>
        <v>0</v>
      </c>
      <c r="I20" s="129">
        <f t="shared" si="1"/>
        <v>0</v>
      </c>
      <c r="J20" s="129">
        <f t="shared" si="1"/>
        <v>0</v>
      </c>
      <c r="K20" s="129">
        <f t="shared" si="1"/>
        <v>0</v>
      </c>
      <c r="L20" s="129">
        <f t="shared" si="1"/>
        <v>0</v>
      </c>
      <c r="M20" s="129">
        <f t="shared" si="1"/>
        <v>0</v>
      </c>
    </row>
    <row r="21" spans="1:13" s="134" customFormat="1" ht="12.75">
      <c r="A21" s="132">
        <v>343</v>
      </c>
      <c r="B21" s="133" t="s">
        <v>21</v>
      </c>
      <c r="C21" s="131">
        <f>D21+E21+F21+G21+H21+I21+J21+K21+L21+M21</f>
        <v>1700</v>
      </c>
      <c r="D21" s="131">
        <v>0</v>
      </c>
      <c r="E21" s="131">
        <v>0</v>
      </c>
      <c r="F21" s="131">
        <v>250</v>
      </c>
      <c r="G21" s="131">
        <v>1450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</row>
    <row r="22" spans="1:13" ht="3.75" customHeight="1">
      <c r="A22" s="91"/>
      <c r="B22" s="92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</row>
    <row r="23" spans="1:15" s="5" customFormat="1" ht="25.5">
      <c r="A23" s="97">
        <v>4</v>
      </c>
      <c r="B23" s="95" t="s">
        <v>22</v>
      </c>
      <c r="C23" s="129">
        <f>C24</f>
        <v>75390</v>
      </c>
      <c r="D23" s="129">
        <f aca="true" t="shared" si="2" ref="D23:M23">SUM(D24)</f>
        <v>0</v>
      </c>
      <c r="E23" s="129">
        <f t="shared" si="2"/>
        <v>0</v>
      </c>
      <c r="F23" s="129">
        <f t="shared" si="2"/>
        <v>0</v>
      </c>
      <c r="G23" s="129">
        <f t="shared" si="2"/>
        <v>14150</v>
      </c>
      <c r="H23" s="129">
        <f t="shared" si="2"/>
        <v>0</v>
      </c>
      <c r="I23" s="129">
        <f t="shared" si="2"/>
        <v>55240</v>
      </c>
      <c r="J23" s="129">
        <f t="shared" si="2"/>
        <v>0</v>
      </c>
      <c r="K23" s="129">
        <f t="shared" si="2"/>
        <v>6000</v>
      </c>
      <c r="L23" s="129">
        <f t="shared" si="2"/>
        <v>0</v>
      </c>
      <c r="M23" s="129">
        <f t="shared" si="2"/>
        <v>0</v>
      </c>
      <c r="O23" s="174">
        <f>D23+E23+F23+G23+H23+I23+J23+K23+L23+M23</f>
        <v>75390</v>
      </c>
    </row>
    <row r="24" spans="1:13" ht="25.5">
      <c r="A24" s="97">
        <v>42</v>
      </c>
      <c r="B24" s="95" t="s">
        <v>44</v>
      </c>
      <c r="C24" s="131">
        <f>C25+C27+C28</f>
        <v>75390</v>
      </c>
      <c r="D24" s="131">
        <f>SUM(D25:D29)</f>
        <v>0</v>
      </c>
      <c r="E24" s="131">
        <f>SUM(E25:E29)</f>
        <v>0</v>
      </c>
      <c r="F24" s="131">
        <f>SUM(F25:F29)</f>
        <v>0</v>
      </c>
      <c r="G24" s="131">
        <f>G27</f>
        <v>14150</v>
      </c>
      <c r="H24" s="131">
        <f>SUM(H25:H29)</f>
        <v>0</v>
      </c>
      <c r="I24" s="131">
        <f>I25+I28</f>
        <v>55240</v>
      </c>
      <c r="J24" s="131">
        <f>SUM(J25:J29)</f>
        <v>0</v>
      </c>
      <c r="K24" s="131">
        <f>K27+K28</f>
        <v>6000</v>
      </c>
      <c r="L24" s="131">
        <f>SUM(L25:L29)</f>
        <v>0</v>
      </c>
      <c r="M24" s="131">
        <f>SUM(M25:M29)</f>
        <v>0</v>
      </c>
    </row>
    <row r="25" spans="1:13" s="134" customFormat="1" ht="12.75">
      <c r="A25" s="132">
        <v>421</v>
      </c>
      <c r="B25" s="133" t="s">
        <v>38</v>
      </c>
      <c r="C25" s="131">
        <f>D25+E25+F25+G25+H25+I25+J25+K25+L25+M25</f>
        <v>0</v>
      </c>
      <c r="D25" s="131">
        <v>0</v>
      </c>
      <c r="E25" s="131">
        <v>0</v>
      </c>
      <c r="F25" s="131">
        <v>0</v>
      </c>
      <c r="G25" s="131">
        <v>0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1">
        <v>0</v>
      </c>
    </row>
    <row r="26" spans="1:13" ht="12">
      <c r="A26" s="91"/>
      <c r="B26" s="92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</row>
    <row r="27" spans="1:13" ht="12.75">
      <c r="A27" s="97">
        <v>422</v>
      </c>
      <c r="B27" s="95" t="s">
        <v>75</v>
      </c>
      <c r="C27" s="129">
        <f>D27+E27+F27+G27+H27+I27+J27+K27+L27+M27</f>
        <v>17150</v>
      </c>
      <c r="D27" s="129">
        <v>0</v>
      </c>
      <c r="E27" s="129">
        <v>0</v>
      </c>
      <c r="F27" s="129">
        <v>0</v>
      </c>
      <c r="G27" s="129">
        <v>14150</v>
      </c>
      <c r="H27" s="129">
        <v>0</v>
      </c>
      <c r="I27" s="129">
        <v>0</v>
      </c>
      <c r="J27" s="129">
        <v>0</v>
      </c>
      <c r="K27" s="129">
        <v>3000</v>
      </c>
      <c r="L27" s="129">
        <v>0</v>
      </c>
      <c r="M27" s="129">
        <v>0</v>
      </c>
    </row>
    <row r="28" spans="1:13" ht="25.5">
      <c r="A28" s="97">
        <v>424</v>
      </c>
      <c r="B28" s="95" t="s">
        <v>72</v>
      </c>
      <c r="C28" s="129">
        <f>D28+E28+F28+G28+H28+I28+J28+K28+L28+M28</f>
        <v>58240</v>
      </c>
      <c r="D28" s="129">
        <v>0</v>
      </c>
      <c r="E28" s="129">
        <v>0</v>
      </c>
      <c r="F28" s="129">
        <v>0</v>
      </c>
      <c r="G28" s="129">
        <v>0</v>
      </c>
      <c r="H28" s="129">
        <v>0</v>
      </c>
      <c r="I28" s="129">
        <v>55240</v>
      </c>
      <c r="J28" s="129">
        <v>0</v>
      </c>
      <c r="K28" s="129">
        <v>3000</v>
      </c>
      <c r="L28" s="129">
        <v>0</v>
      </c>
      <c r="M28" s="129">
        <v>0</v>
      </c>
    </row>
    <row r="29" spans="1:13" s="5" customFormat="1" ht="12" customHeight="1">
      <c r="A29" s="97"/>
      <c r="B29" s="95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</row>
    <row r="30" spans="1:13" s="5" customFormat="1" ht="12.75" customHeight="1">
      <c r="A30" s="97"/>
      <c r="B30" s="95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</row>
    <row r="31" spans="1:13" s="5" customFormat="1" ht="12.75" customHeight="1">
      <c r="A31" s="97"/>
      <c r="B31" s="95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</row>
    <row r="32" spans="1:13" s="5" customFormat="1" ht="12.75" customHeight="1">
      <c r="A32" s="97"/>
      <c r="B32" s="95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</row>
    <row r="33" spans="1:13" s="5" customFormat="1" ht="12.75" customHeight="1">
      <c r="A33" s="97"/>
      <c r="B33" s="95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</row>
    <row r="34" spans="1:13" s="5" customFormat="1" ht="12.75">
      <c r="A34" s="91"/>
      <c r="B34" s="92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</row>
    <row r="35" spans="1:13" s="5" customFormat="1" ht="12.75">
      <c r="A35" s="91"/>
      <c r="B35" s="92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</row>
    <row r="36" spans="1:13" s="5" customFormat="1" ht="12.75">
      <c r="A36" s="91"/>
      <c r="B36" s="92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</row>
    <row r="37" spans="1:13" s="5" customFormat="1" ht="12.75">
      <c r="A37" s="91"/>
      <c r="B37" s="92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</row>
    <row r="38" spans="1:13" ht="12">
      <c r="A38" s="61"/>
      <c r="B38" s="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03.5">
      <c r="A39" s="4" t="s">
        <v>10</v>
      </c>
      <c r="B39" s="83" t="s">
        <v>11</v>
      </c>
      <c r="C39" s="4" t="s">
        <v>45</v>
      </c>
      <c r="D39" s="4" t="s">
        <v>46</v>
      </c>
      <c r="E39" s="4" t="s">
        <v>47</v>
      </c>
      <c r="F39" s="4" t="s">
        <v>48</v>
      </c>
      <c r="G39" s="4" t="s">
        <v>49</v>
      </c>
      <c r="H39" s="4" t="s">
        <v>50</v>
      </c>
      <c r="I39" s="4" t="s">
        <v>51</v>
      </c>
      <c r="J39" s="4" t="s">
        <v>69</v>
      </c>
      <c r="K39" s="4" t="s">
        <v>52</v>
      </c>
      <c r="L39" s="4" t="s">
        <v>53</v>
      </c>
      <c r="M39" s="4" t="s">
        <v>54</v>
      </c>
    </row>
    <row r="40" spans="1:13" ht="12">
      <c r="A40" s="85"/>
      <c r="B40" s="86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</row>
    <row r="41" spans="1:13" ht="12.75">
      <c r="A41" s="88"/>
      <c r="B41" s="89" t="s">
        <v>25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</row>
    <row r="42" spans="1:13" ht="12">
      <c r="A42" s="91"/>
      <c r="B42" s="92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</row>
    <row r="43" spans="1:13" s="5" customFormat="1" ht="12.75">
      <c r="A43" s="94" t="s">
        <v>37</v>
      </c>
      <c r="B43" s="95" t="s">
        <v>41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</row>
    <row r="44" spans="1:13" ht="12.75">
      <c r="A44" s="94" t="s">
        <v>35</v>
      </c>
      <c r="B44" s="95" t="s">
        <v>42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</row>
    <row r="45" spans="1:13" ht="12.75">
      <c r="A45" s="94" t="s">
        <v>73</v>
      </c>
      <c r="B45" s="95"/>
      <c r="C45" s="129">
        <f>D45+E45+F45+G45+H45+I45+J45+K45+L45+M45</f>
        <v>3292850</v>
      </c>
      <c r="D45" s="129">
        <f>D46</f>
        <v>9600</v>
      </c>
      <c r="E45" s="129">
        <f>E46</f>
        <v>16000</v>
      </c>
      <c r="F45" s="129">
        <f>F46</f>
        <v>140250</v>
      </c>
      <c r="G45" s="129">
        <f>G46+G50</f>
        <v>252000</v>
      </c>
      <c r="H45" s="96">
        <v>0</v>
      </c>
      <c r="I45" s="129">
        <f>I46+I50</f>
        <v>2767000</v>
      </c>
      <c r="J45" s="129">
        <f>J46</f>
        <v>96000</v>
      </c>
      <c r="K45" s="129">
        <f>K46+K50</f>
        <v>12000</v>
      </c>
      <c r="L45" s="96">
        <v>0</v>
      </c>
      <c r="M45" s="96">
        <v>0</v>
      </c>
    </row>
    <row r="46" spans="1:13" ht="12.75">
      <c r="A46" s="97">
        <v>3</v>
      </c>
      <c r="B46" s="95" t="s">
        <v>39</v>
      </c>
      <c r="C46" s="131">
        <f>SUM(C47:C49)</f>
        <v>3216350</v>
      </c>
      <c r="D46" s="131">
        <f aca="true" t="shared" si="3" ref="D46:M46">SUM(D47:D49)</f>
        <v>9600</v>
      </c>
      <c r="E46" s="131">
        <f t="shared" si="3"/>
        <v>16000</v>
      </c>
      <c r="F46" s="131">
        <f t="shared" si="3"/>
        <v>140250</v>
      </c>
      <c r="G46" s="131">
        <f t="shared" si="3"/>
        <v>236500</v>
      </c>
      <c r="H46" s="131">
        <f t="shared" si="3"/>
        <v>0</v>
      </c>
      <c r="I46" s="131">
        <f t="shared" si="3"/>
        <v>2712000</v>
      </c>
      <c r="J46" s="131">
        <f t="shared" si="3"/>
        <v>96000</v>
      </c>
      <c r="K46" s="131">
        <f t="shared" si="3"/>
        <v>6000</v>
      </c>
      <c r="L46" s="131">
        <f t="shared" si="3"/>
        <v>0</v>
      </c>
      <c r="M46" s="131">
        <f t="shared" si="3"/>
        <v>0</v>
      </c>
    </row>
    <row r="47" spans="1:13" ht="12.75">
      <c r="A47" s="97">
        <v>31</v>
      </c>
      <c r="B47" s="95" t="s">
        <v>12</v>
      </c>
      <c r="C47" s="130">
        <f>D47+E47+F47+G47+H47+I47+J47+K47+L47</f>
        <v>2674000</v>
      </c>
      <c r="D47" s="130">
        <v>0</v>
      </c>
      <c r="E47" s="130">
        <v>0</v>
      </c>
      <c r="F47" s="130">
        <v>21000</v>
      </c>
      <c r="G47" s="130">
        <v>0</v>
      </c>
      <c r="H47" s="130">
        <v>0</v>
      </c>
      <c r="I47" s="130">
        <v>2570000</v>
      </c>
      <c r="J47" s="130">
        <v>83000</v>
      </c>
      <c r="K47" s="130">
        <v>0</v>
      </c>
      <c r="L47" s="130">
        <v>0</v>
      </c>
      <c r="M47" s="130">
        <v>0</v>
      </c>
    </row>
    <row r="48" spans="1:13" ht="12.75">
      <c r="A48" s="97">
        <v>32</v>
      </c>
      <c r="B48" s="95" t="s">
        <v>16</v>
      </c>
      <c r="C48" s="130">
        <f>D48+E48+F48+G48+H48+I48+J48+K48</f>
        <v>540600</v>
      </c>
      <c r="D48" s="130">
        <v>9600</v>
      </c>
      <c r="E48" s="130">
        <v>16000</v>
      </c>
      <c r="F48" s="130">
        <v>119000</v>
      </c>
      <c r="G48" s="130">
        <v>235000</v>
      </c>
      <c r="H48" s="130"/>
      <c r="I48" s="130">
        <v>142000</v>
      </c>
      <c r="J48" s="130">
        <v>13000</v>
      </c>
      <c r="K48" s="130">
        <v>6000</v>
      </c>
      <c r="L48" s="130"/>
      <c r="M48" s="130"/>
    </row>
    <row r="49" spans="1:13" ht="12.75">
      <c r="A49" s="97">
        <v>34</v>
      </c>
      <c r="B49" s="95" t="s">
        <v>20</v>
      </c>
      <c r="C49" s="130">
        <f>D49+E49+F49+G49+I49+J49+H49+K49+L49</f>
        <v>1750</v>
      </c>
      <c r="D49" s="130">
        <v>0</v>
      </c>
      <c r="E49" s="130">
        <v>0</v>
      </c>
      <c r="F49" s="130">
        <v>250</v>
      </c>
      <c r="G49" s="130">
        <v>1500</v>
      </c>
      <c r="H49" s="130">
        <v>0</v>
      </c>
      <c r="I49" s="130">
        <v>0</v>
      </c>
      <c r="J49" s="130">
        <v>0</v>
      </c>
      <c r="K49" s="130">
        <v>0</v>
      </c>
      <c r="L49" s="130">
        <v>0</v>
      </c>
      <c r="M49" s="130">
        <v>0</v>
      </c>
    </row>
    <row r="50" spans="1:13" ht="25.5">
      <c r="A50" s="97">
        <v>4</v>
      </c>
      <c r="B50" s="95" t="s">
        <v>77</v>
      </c>
      <c r="C50" s="129">
        <f>D50+E50+F50+G50+H50+I50+J50+K50+L50+M50</f>
        <v>76500</v>
      </c>
      <c r="D50" s="129">
        <v>0</v>
      </c>
      <c r="E50" s="129">
        <v>0</v>
      </c>
      <c r="F50" s="129">
        <v>0</v>
      </c>
      <c r="G50" s="129">
        <f>G51</f>
        <v>15500</v>
      </c>
      <c r="H50" s="129">
        <v>0</v>
      </c>
      <c r="I50" s="129">
        <f>I51</f>
        <v>55000</v>
      </c>
      <c r="J50" s="129">
        <v>0</v>
      </c>
      <c r="K50" s="129">
        <f>K51</f>
        <v>6000</v>
      </c>
      <c r="L50" s="129">
        <v>0</v>
      </c>
      <c r="M50" s="129">
        <v>0</v>
      </c>
    </row>
    <row r="51" spans="1:13" ht="25.5">
      <c r="A51" s="97">
        <v>42</v>
      </c>
      <c r="B51" s="95" t="s">
        <v>76</v>
      </c>
      <c r="C51" s="93"/>
      <c r="D51" s="93"/>
      <c r="E51" s="93"/>
      <c r="F51" s="93"/>
      <c r="G51" s="93">
        <v>15500</v>
      </c>
      <c r="H51" s="93"/>
      <c r="I51" s="93">
        <v>55000</v>
      </c>
      <c r="J51" s="93"/>
      <c r="K51" s="93">
        <v>6000</v>
      </c>
      <c r="L51" s="93"/>
      <c r="M51" s="93"/>
    </row>
    <row r="52" spans="1:13" ht="12.75">
      <c r="A52" s="97"/>
      <c r="B52" s="95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</row>
    <row r="53" spans="1:13" s="5" customFormat="1" ht="12.75">
      <c r="A53" s="94" t="s">
        <v>36</v>
      </c>
      <c r="B53" s="95" t="s">
        <v>43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</row>
    <row r="54" spans="1:13" ht="12.75">
      <c r="A54" s="97">
        <v>3</v>
      </c>
      <c r="B54" s="95" t="s">
        <v>39</v>
      </c>
      <c r="C54" s="131">
        <f>SUM(C55:C56)</f>
        <v>0</v>
      </c>
      <c r="D54" s="131">
        <f aca="true" t="shared" si="4" ref="D54:M54">SUM(D55:D56)</f>
        <v>0</v>
      </c>
      <c r="E54" s="131">
        <f t="shared" si="4"/>
        <v>0</v>
      </c>
      <c r="F54" s="131">
        <f t="shared" si="4"/>
        <v>0</v>
      </c>
      <c r="G54" s="131">
        <f t="shared" si="4"/>
        <v>0</v>
      </c>
      <c r="H54" s="131">
        <f t="shared" si="4"/>
        <v>0</v>
      </c>
      <c r="I54" s="131">
        <f t="shared" si="4"/>
        <v>0</v>
      </c>
      <c r="J54" s="131">
        <f t="shared" si="4"/>
        <v>0</v>
      </c>
      <c r="K54" s="131">
        <f t="shared" si="4"/>
        <v>0</v>
      </c>
      <c r="L54" s="131">
        <f t="shared" si="4"/>
        <v>0</v>
      </c>
      <c r="M54" s="131">
        <f t="shared" si="4"/>
        <v>0</v>
      </c>
    </row>
    <row r="55" spans="1:13" ht="12.75">
      <c r="A55" s="97">
        <v>32</v>
      </c>
      <c r="B55" s="95" t="s">
        <v>16</v>
      </c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</row>
    <row r="56" spans="1:13" ht="12.75">
      <c r="A56" s="97">
        <v>34</v>
      </c>
      <c r="B56" s="95" t="s">
        <v>20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</row>
    <row r="57" spans="1:13" ht="25.5">
      <c r="A57" s="97">
        <v>4</v>
      </c>
      <c r="B57" s="95" t="s">
        <v>22</v>
      </c>
      <c r="C57" s="131">
        <f>SUM(C58)</f>
        <v>0</v>
      </c>
      <c r="D57" s="131">
        <f aca="true" t="shared" si="5" ref="D57:M57">SUM(D58)</f>
        <v>0</v>
      </c>
      <c r="E57" s="131">
        <f t="shared" si="5"/>
        <v>0</v>
      </c>
      <c r="F57" s="131">
        <f t="shared" si="5"/>
        <v>0</v>
      </c>
      <c r="G57" s="131">
        <f t="shared" si="5"/>
        <v>0</v>
      </c>
      <c r="H57" s="131">
        <f t="shared" si="5"/>
        <v>0</v>
      </c>
      <c r="I57" s="131">
        <f t="shared" si="5"/>
        <v>0</v>
      </c>
      <c r="J57" s="131">
        <f t="shared" si="5"/>
        <v>0</v>
      </c>
      <c r="K57" s="131">
        <f t="shared" si="5"/>
        <v>0</v>
      </c>
      <c r="L57" s="131">
        <f t="shared" si="5"/>
        <v>0</v>
      </c>
      <c r="M57" s="131">
        <f t="shared" si="5"/>
        <v>0</v>
      </c>
    </row>
    <row r="58" spans="1:13" ht="25.5">
      <c r="A58" s="97">
        <v>42</v>
      </c>
      <c r="B58" s="95" t="s">
        <v>23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</row>
    <row r="59" spans="1:13" ht="12.75">
      <c r="A59" s="97"/>
      <c r="B59" s="95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</row>
    <row r="60" spans="1:13" ht="25.5">
      <c r="A60" s="135">
        <v>5</v>
      </c>
      <c r="B60" s="95" t="s">
        <v>59</v>
      </c>
      <c r="C60" s="129">
        <f aca="true" t="shared" si="6" ref="C60:M61">SUM(C61)</f>
        <v>0</v>
      </c>
      <c r="D60" s="129">
        <f t="shared" si="6"/>
        <v>0</v>
      </c>
      <c r="E60" s="129">
        <f t="shared" si="6"/>
        <v>0</v>
      </c>
      <c r="F60" s="129">
        <f t="shared" si="6"/>
        <v>0</v>
      </c>
      <c r="G60" s="129">
        <f t="shared" si="6"/>
        <v>0</v>
      </c>
      <c r="H60" s="129">
        <f t="shared" si="6"/>
        <v>0</v>
      </c>
      <c r="I60" s="129">
        <f t="shared" si="6"/>
        <v>0</v>
      </c>
      <c r="J60" s="129">
        <f t="shared" si="6"/>
        <v>0</v>
      </c>
      <c r="K60" s="129">
        <f t="shared" si="6"/>
        <v>0</v>
      </c>
      <c r="L60" s="129">
        <f t="shared" si="6"/>
        <v>0</v>
      </c>
      <c r="M60" s="129">
        <f t="shared" si="6"/>
        <v>0</v>
      </c>
    </row>
    <row r="61" spans="1:13" ht="25.5">
      <c r="A61" s="97">
        <v>54</v>
      </c>
      <c r="B61" s="95" t="s">
        <v>60</v>
      </c>
      <c r="C61" s="129">
        <f t="shared" si="6"/>
        <v>0</v>
      </c>
      <c r="D61" s="129">
        <f t="shared" si="6"/>
        <v>0</v>
      </c>
      <c r="E61" s="129">
        <f t="shared" si="6"/>
        <v>0</v>
      </c>
      <c r="F61" s="129">
        <f t="shared" si="6"/>
        <v>0</v>
      </c>
      <c r="G61" s="129">
        <f t="shared" si="6"/>
        <v>0</v>
      </c>
      <c r="H61" s="129">
        <f t="shared" si="6"/>
        <v>0</v>
      </c>
      <c r="I61" s="129">
        <f t="shared" si="6"/>
        <v>0</v>
      </c>
      <c r="J61" s="129">
        <f t="shared" si="6"/>
        <v>0</v>
      </c>
      <c r="K61" s="129">
        <f t="shared" si="6"/>
        <v>0</v>
      </c>
      <c r="L61" s="129">
        <f t="shared" si="6"/>
        <v>0</v>
      </c>
      <c r="M61" s="129">
        <f t="shared" si="6"/>
        <v>0</v>
      </c>
    </row>
    <row r="62" spans="1:13" ht="12.75">
      <c r="A62" s="116"/>
      <c r="B62" s="117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</row>
    <row r="63" spans="1:13" ht="103.5">
      <c r="A63" s="4" t="s">
        <v>10</v>
      </c>
      <c r="B63" s="83" t="s">
        <v>11</v>
      </c>
      <c r="C63" s="4" t="s">
        <v>70</v>
      </c>
      <c r="D63" s="4" t="s">
        <v>46</v>
      </c>
      <c r="E63" s="4" t="s">
        <v>47</v>
      </c>
      <c r="F63" s="4" t="s">
        <v>48</v>
      </c>
      <c r="G63" s="4" t="s">
        <v>49</v>
      </c>
      <c r="H63" s="4" t="s">
        <v>50</v>
      </c>
      <c r="I63" s="4" t="s">
        <v>51</v>
      </c>
      <c r="J63" s="4" t="s">
        <v>69</v>
      </c>
      <c r="K63" s="4" t="s">
        <v>52</v>
      </c>
      <c r="L63" s="4" t="s">
        <v>53</v>
      </c>
      <c r="M63" s="4" t="s">
        <v>54</v>
      </c>
    </row>
    <row r="64" spans="1:13" ht="12">
      <c r="A64" s="85"/>
      <c r="B64" s="86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</row>
    <row r="65" spans="1:13" ht="12.75">
      <c r="A65" s="88"/>
      <c r="B65" s="89" t="s">
        <v>25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</row>
    <row r="66" spans="1:13" ht="12">
      <c r="A66" s="91"/>
      <c r="B66" s="92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</row>
    <row r="67" spans="1:13" ht="12.75">
      <c r="A67" s="94" t="s">
        <v>37</v>
      </c>
      <c r="B67" s="95" t="s">
        <v>41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</row>
    <row r="68" spans="1:13" ht="12.75">
      <c r="A68" s="94"/>
      <c r="B68" s="95" t="s">
        <v>42</v>
      </c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</row>
    <row r="69" spans="1:13" ht="12.75">
      <c r="A69" s="94" t="s">
        <v>73</v>
      </c>
      <c r="B69" s="95"/>
      <c r="C69" s="129">
        <f>D69+E69+F69+G69+H69+I69+J69+K69+L69+M69</f>
        <v>3417350</v>
      </c>
      <c r="D69" s="129">
        <f>D70</f>
        <v>9600</v>
      </c>
      <c r="E69" s="129">
        <f>E70</f>
        <v>17000</v>
      </c>
      <c r="F69" s="129">
        <f>F70</f>
        <v>150250</v>
      </c>
      <c r="G69" s="129">
        <f>G70+G74</f>
        <v>255000</v>
      </c>
      <c r="H69" s="96">
        <v>0</v>
      </c>
      <c r="I69" s="129">
        <f>I70+I74</f>
        <v>2877000</v>
      </c>
      <c r="J69" s="129">
        <f>J70</f>
        <v>96500</v>
      </c>
      <c r="K69" s="129">
        <f>K70+K74</f>
        <v>12000</v>
      </c>
      <c r="L69" s="96">
        <v>0</v>
      </c>
      <c r="M69" s="96">
        <v>0</v>
      </c>
    </row>
    <row r="70" spans="1:13" ht="12.75">
      <c r="A70" s="97">
        <v>3</v>
      </c>
      <c r="B70" s="95" t="s">
        <v>39</v>
      </c>
      <c r="C70" s="131">
        <f aca="true" t="shared" si="7" ref="C70:M70">SUM(C71:C73)</f>
        <v>3339350</v>
      </c>
      <c r="D70" s="131">
        <f t="shared" si="7"/>
        <v>9600</v>
      </c>
      <c r="E70" s="131">
        <f t="shared" si="7"/>
        <v>17000</v>
      </c>
      <c r="F70" s="131">
        <f t="shared" si="7"/>
        <v>150250</v>
      </c>
      <c r="G70" s="131">
        <f t="shared" si="7"/>
        <v>238000</v>
      </c>
      <c r="H70" s="131">
        <f t="shared" si="7"/>
        <v>0</v>
      </c>
      <c r="I70" s="131">
        <f>I71+I72+I73</f>
        <v>2822000</v>
      </c>
      <c r="J70" s="131">
        <f t="shared" si="7"/>
        <v>96500</v>
      </c>
      <c r="K70" s="131">
        <f t="shared" si="7"/>
        <v>6000</v>
      </c>
      <c r="L70" s="131">
        <f t="shared" si="7"/>
        <v>0</v>
      </c>
      <c r="M70" s="131">
        <f t="shared" si="7"/>
        <v>0</v>
      </c>
    </row>
    <row r="71" spans="1:13" ht="12.75">
      <c r="A71" s="97">
        <v>31</v>
      </c>
      <c r="B71" s="95" t="s">
        <v>12</v>
      </c>
      <c r="C71" s="130">
        <f>D71+E71+F71+G71+H71+I71+J71+K71+L71+M71</f>
        <v>2793600</v>
      </c>
      <c r="D71" s="130">
        <v>9600</v>
      </c>
      <c r="E71" s="130">
        <v>0</v>
      </c>
      <c r="F71" s="130">
        <v>21000</v>
      </c>
      <c r="G71" s="130">
        <v>0</v>
      </c>
      <c r="H71" s="130">
        <v>0</v>
      </c>
      <c r="I71" s="130">
        <v>2680000</v>
      </c>
      <c r="J71" s="130">
        <v>83000</v>
      </c>
      <c r="K71" s="130">
        <v>0</v>
      </c>
      <c r="L71" s="130">
        <v>0</v>
      </c>
      <c r="M71" s="130">
        <v>0</v>
      </c>
    </row>
    <row r="72" spans="1:13" ht="12.75">
      <c r="A72" s="97">
        <v>32</v>
      </c>
      <c r="B72" s="95" t="s">
        <v>16</v>
      </c>
      <c r="C72" s="130">
        <f>D72+E72+F72+G72+H72+I72+J72+K72+L72+M72</f>
        <v>544000</v>
      </c>
      <c r="D72" s="130">
        <v>0</v>
      </c>
      <c r="E72" s="130">
        <v>17000</v>
      </c>
      <c r="F72" s="130">
        <v>129000</v>
      </c>
      <c r="G72" s="130">
        <v>236500</v>
      </c>
      <c r="H72" s="130">
        <v>0</v>
      </c>
      <c r="I72" s="130">
        <v>142000</v>
      </c>
      <c r="J72" s="130">
        <v>13500</v>
      </c>
      <c r="K72" s="130">
        <v>6000</v>
      </c>
      <c r="L72" s="130">
        <v>0</v>
      </c>
      <c r="M72" s="130">
        <v>0</v>
      </c>
    </row>
    <row r="73" spans="1:13" ht="12.75">
      <c r="A73" s="97">
        <v>34</v>
      </c>
      <c r="B73" s="95" t="s">
        <v>20</v>
      </c>
      <c r="C73" s="130">
        <f>D73+E73+F73+G73+H73+I73+J73+K73+L73+M73</f>
        <v>1750</v>
      </c>
      <c r="D73" s="130">
        <v>0</v>
      </c>
      <c r="E73" s="130">
        <v>0</v>
      </c>
      <c r="F73" s="130">
        <v>250</v>
      </c>
      <c r="G73" s="130">
        <v>1500</v>
      </c>
      <c r="H73" s="130">
        <v>0</v>
      </c>
      <c r="I73" s="130">
        <v>0</v>
      </c>
      <c r="J73" s="130">
        <v>0</v>
      </c>
      <c r="K73" s="130">
        <v>0</v>
      </c>
      <c r="L73" s="130">
        <v>0</v>
      </c>
      <c r="M73" s="130">
        <v>0</v>
      </c>
    </row>
    <row r="74" spans="1:13" ht="25.5">
      <c r="A74" s="97">
        <v>4</v>
      </c>
      <c r="B74" s="95" t="s">
        <v>22</v>
      </c>
      <c r="C74" s="173">
        <f>D74+E74+F74+G74+H74+I74+J74+K74+L74+M74</f>
        <v>78000</v>
      </c>
      <c r="D74" s="173">
        <v>0</v>
      </c>
      <c r="E74" s="173">
        <v>0</v>
      </c>
      <c r="F74" s="173">
        <v>0</v>
      </c>
      <c r="G74" s="173">
        <f>G75</f>
        <v>17000</v>
      </c>
      <c r="H74" s="173">
        <v>0</v>
      </c>
      <c r="I74" s="173">
        <v>55000</v>
      </c>
      <c r="J74" s="173">
        <v>0</v>
      </c>
      <c r="K74" s="173">
        <f>K75</f>
        <v>6000</v>
      </c>
      <c r="L74" s="173">
        <v>0</v>
      </c>
      <c r="M74" s="173">
        <v>0</v>
      </c>
    </row>
    <row r="75" spans="1:13" ht="24.75">
      <c r="A75" s="91">
        <v>42</v>
      </c>
      <c r="B75" s="92" t="s">
        <v>23</v>
      </c>
      <c r="C75" s="176">
        <f>D75+E75+F75+G75+H75+I75+J75+K75+L75+M75</f>
        <v>83000</v>
      </c>
      <c r="D75" s="176">
        <v>0</v>
      </c>
      <c r="E75" s="176">
        <v>0</v>
      </c>
      <c r="F75" s="176">
        <v>0</v>
      </c>
      <c r="G75" s="176">
        <v>17000</v>
      </c>
      <c r="H75" s="176">
        <v>0</v>
      </c>
      <c r="I75" s="176">
        <v>60000</v>
      </c>
      <c r="J75" s="176">
        <v>0</v>
      </c>
      <c r="K75" s="176">
        <v>6000</v>
      </c>
      <c r="L75" s="176">
        <v>0</v>
      </c>
      <c r="M75" s="176">
        <v>0</v>
      </c>
    </row>
    <row r="76" spans="1:13" ht="12.75">
      <c r="A76" s="94" t="s">
        <v>36</v>
      </c>
      <c r="B76" s="95" t="s">
        <v>43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</row>
    <row r="77" spans="1:13" ht="12.75">
      <c r="A77" s="97"/>
      <c r="B77" s="95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</row>
    <row r="78" spans="1:13" ht="12.75">
      <c r="A78" s="97"/>
      <c r="B78" s="95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</row>
    <row r="79" spans="1:13" ht="12.75">
      <c r="A79" s="97"/>
      <c r="B79" s="95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</row>
    <row r="80" spans="1:13" ht="12.75">
      <c r="A80" s="97"/>
      <c r="B80" s="95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</row>
    <row r="81" spans="1:13" ht="12.75">
      <c r="A81" s="97"/>
      <c r="B81" s="92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</row>
    <row r="82" spans="1:13" ht="12.75">
      <c r="A82" s="135"/>
      <c r="B82" s="95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</row>
    <row r="83" spans="1:13" ht="12.75">
      <c r="A83" s="97"/>
      <c r="B83" s="95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</row>
    <row r="84" spans="1:13" ht="12.75">
      <c r="A84" s="62"/>
      <c r="B84" s="8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.75">
      <c r="A85" s="62"/>
      <c r="B85" s="8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2.75">
      <c r="A86" s="62"/>
      <c r="B86" s="8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2.75">
      <c r="A87" s="62"/>
      <c r="B87" s="8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2.75">
      <c r="A88" s="62"/>
      <c r="B88" s="8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2.75">
      <c r="A89" s="62"/>
      <c r="B89" s="8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2.75">
      <c r="A90" s="62"/>
      <c r="B90" s="8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2.75">
      <c r="A91" s="62"/>
      <c r="B91" s="8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2.75">
      <c r="A92" s="62"/>
      <c r="B92" s="8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2.75">
      <c r="A93" s="62"/>
      <c r="B93" s="8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>
      <c r="A94" s="62"/>
      <c r="B94" s="8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2.75">
      <c r="A95" s="62"/>
      <c r="B95" s="8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2.75">
      <c r="A96" s="62"/>
      <c r="B96" s="8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2.75">
      <c r="A97" s="62"/>
      <c r="B97" s="8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2.75">
      <c r="A98" s="62"/>
      <c r="B98" s="8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2.75">
      <c r="A99" s="62"/>
      <c r="B99" s="8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2.75">
      <c r="A100" s="62"/>
      <c r="B100" s="8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2.75">
      <c r="A101" s="62"/>
      <c r="B101" s="8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62"/>
      <c r="B102" s="8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62"/>
      <c r="B103" s="8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62"/>
      <c r="B104" s="8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62"/>
      <c r="B105" s="8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62"/>
      <c r="B106" s="8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2.75">
      <c r="A107" s="62"/>
      <c r="B107" s="8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2.75">
      <c r="A108" s="62"/>
      <c r="B108" s="8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62"/>
      <c r="B109" s="8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62"/>
      <c r="B110" s="8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2.75">
      <c r="A111" s="62"/>
      <c r="B111" s="8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2.75">
      <c r="A112" s="62"/>
      <c r="B112" s="8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62"/>
      <c r="B113" s="8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62"/>
      <c r="B114" s="8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2.75">
      <c r="A115" s="62"/>
      <c r="B115" s="8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62"/>
      <c r="B116" s="8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62"/>
      <c r="B117" s="8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>
      <c r="A118" s="62"/>
      <c r="B118" s="8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2.75">
      <c r="A119" s="62"/>
      <c r="B119" s="8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62"/>
      <c r="B120" s="8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62"/>
      <c r="B121" s="8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62"/>
      <c r="B122" s="8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62"/>
      <c r="B123" s="8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62"/>
      <c r="B124" s="8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62"/>
      <c r="B125" s="8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62"/>
      <c r="B126" s="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62"/>
      <c r="B127" s="8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62"/>
      <c r="B128" s="8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2.75">
      <c r="A129" s="62"/>
      <c r="B129" s="8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2.75">
      <c r="A130" s="62"/>
      <c r="B130" s="8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62"/>
      <c r="B131" s="8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62"/>
      <c r="B132" s="8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62"/>
      <c r="B133" s="8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62"/>
      <c r="B134" s="8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62"/>
      <c r="B135" s="8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62"/>
      <c r="B136" s="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62"/>
      <c r="B137" s="8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62"/>
      <c r="B138" s="8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62"/>
      <c r="B139" s="8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62"/>
      <c r="B140" s="8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62"/>
      <c r="B141" s="8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62"/>
      <c r="B142" s="8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62"/>
      <c r="B143" s="8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62"/>
      <c r="B144" s="8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62"/>
      <c r="B145" s="8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62"/>
      <c r="B146" s="8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62"/>
      <c r="B147" s="8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62"/>
      <c r="B148" s="8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62"/>
      <c r="B149" s="8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62"/>
      <c r="B150" s="8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62"/>
      <c r="B151" s="8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62"/>
      <c r="B152" s="8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62"/>
      <c r="B153" s="8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62"/>
      <c r="B154" s="8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62"/>
      <c r="B155" s="8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62"/>
      <c r="B156" s="8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62"/>
      <c r="B157" s="8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62"/>
      <c r="B158" s="8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62"/>
      <c r="B159" s="8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62"/>
      <c r="B160" s="8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62"/>
      <c r="B161" s="8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62"/>
      <c r="B162" s="8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62"/>
      <c r="B163" s="8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62"/>
      <c r="B164" s="8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62"/>
      <c r="B165" s="8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62"/>
      <c r="B166" s="8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62"/>
      <c r="B167" s="8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62"/>
      <c r="B168" s="8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62"/>
      <c r="B169" s="8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62"/>
      <c r="B170" s="8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62"/>
      <c r="B171" s="8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62"/>
      <c r="B172" s="8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62"/>
      <c r="B173" s="8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62"/>
      <c r="B174" s="8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62"/>
      <c r="B175" s="8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</sheetData>
  <sheetProtection/>
  <mergeCells count="1">
    <mergeCell ref="A1:M1"/>
  </mergeCells>
  <printOptions horizontalCentered="1"/>
  <pageMargins left="0" right="0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2020-11-24T13:58:02Z</cp:lastPrinted>
  <dcterms:created xsi:type="dcterms:W3CDTF">2013-09-11T11:00:21Z</dcterms:created>
  <dcterms:modified xsi:type="dcterms:W3CDTF">2020-12-15T11:49:00Z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